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Wedding Budget Templates\DONE\"/>
    </mc:Choice>
  </mc:AlternateContent>
  <xr:revisionPtr revIDLastSave="0" documentId="13_ncr:1_{2BE3ABCE-D242-435C-B281-CADD7B902F47}" xr6:coauthVersionLast="47" xr6:coauthVersionMax="47" xr10:uidLastSave="{00000000-0000-0000-0000-000000000000}"/>
  <bookViews>
    <workbookView xWindow="-120" yWindow="-120" windowWidth="29040" windowHeight="15990" xr2:uid="{9C7A2201-E105-4E4C-B583-2E239A2B44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E80" i="1"/>
  <c r="E81" i="1"/>
  <c r="E82" i="1"/>
  <c r="E83" i="1"/>
  <c r="D84" i="1"/>
  <c r="C84" i="1"/>
  <c r="E84" i="1" s="1"/>
  <c r="D76" i="1"/>
  <c r="C76" i="1"/>
  <c r="E76" i="1" s="1"/>
  <c r="E74" i="1"/>
  <c r="E75" i="1"/>
  <c r="D71" i="1"/>
  <c r="C71" i="1"/>
  <c r="E63" i="1"/>
  <c r="E64" i="1"/>
  <c r="E65" i="1"/>
  <c r="E71" i="1" s="1"/>
  <c r="E66" i="1"/>
  <c r="E67" i="1"/>
  <c r="E68" i="1"/>
  <c r="E69" i="1"/>
  <c r="E70" i="1"/>
  <c r="E57" i="1"/>
  <c r="E60" i="1" s="1"/>
  <c r="E58" i="1"/>
  <c r="E59" i="1"/>
  <c r="D60" i="1"/>
  <c r="C60" i="1"/>
  <c r="D54" i="1"/>
  <c r="C54" i="1"/>
  <c r="E51" i="1"/>
  <c r="E52" i="1"/>
  <c r="E53" i="1"/>
  <c r="E54" i="1"/>
  <c r="E44" i="1"/>
  <c r="E45" i="1"/>
  <c r="E46" i="1"/>
  <c r="E47" i="1"/>
  <c r="D48" i="1"/>
  <c r="C48" i="1"/>
  <c r="E48" i="1" s="1"/>
  <c r="E36" i="1"/>
  <c r="E37" i="1"/>
  <c r="E38" i="1"/>
  <c r="E39" i="1"/>
  <c r="E41" i="1" s="1"/>
  <c r="E40" i="1"/>
  <c r="D41" i="1"/>
  <c r="C41" i="1"/>
  <c r="D33" i="1"/>
  <c r="E33" i="1" s="1"/>
  <c r="C33" i="1"/>
  <c r="E24" i="1"/>
  <c r="E25" i="1"/>
  <c r="E26" i="1"/>
  <c r="E27" i="1"/>
  <c r="E28" i="1"/>
  <c r="E29" i="1"/>
  <c r="E30" i="1"/>
  <c r="E31" i="1"/>
  <c r="E32" i="1"/>
  <c r="E15" i="1"/>
  <c r="E16" i="1"/>
  <c r="E17" i="1"/>
  <c r="E18" i="1"/>
  <c r="E21" i="1" s="1"/>
  <c r="E19" i="1"/>
  <c r="E20" i="1"/>
  <c r="D21" i="1"/>
  <c r="C21" i="1"/>
  <c r="D12" i="1"/>
  <c r="C12" i="1"/>
  <c r="E12" i="1" s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<sst xmlns="http://schemas.openxmlformats.org/spreadsheetml/2006/main" count="102" uniqueCount="58">
  <si>
    <t>Budget Details</t>
  </si>
  <si>
    <t>RECEPTION</t>
  </si>
  <si>
    <t>Estimated Costs</t>
  </si>
  <si>
    <t>Actual Costs</t>
  </si>
  <si>
    <t>Variance</t>
  </si>
  <si>
    <t>Venue and rentals</t>
  </si>
  <si>
    <t>Food and service</t>
  </si>
  <si>
    <t>Beverages</t>
  </si>
  <si>
    <t>Cake</t>
  </si>
  <si>
    <t>Miscellaneous fees</t>
  </si>
  <si>
    <t>TOTAL</t>
  </si>
  <si>
    <t>ATTIRE</t>
  </si>
  <si>
    <t>Tux, suit, and/or dresses</t>
  </si>
  <si>
    <t>Alterations</t>
  </si>
  <si>
    <t>Headpiece and veil</t>
  </si>
  <si>
    <t>Accessories</t>
  </si>
  <si>
    <t>Hair and makeup</t>
  </si>
  <si>
    <t>FLOWERS AND DECORATIONS</t>
  </si>
  <si>
    <t>Floral arrangements for ceremony</t>
  </si>
  <si>
    <t>Flower girl’s buds and basket</t>
  </si>
  <si>
    <t>Ring pillow</t>
  </si>
  <si>
    <t>Bouquets</t>
  </si>
  <si>
    <t>Boutonnieres</t>
  </si>
  <si>
    <t>Corsages</t>
  </si>
  <si>
    <t>Reception decorations</t>
  </si>
  <si>
    <t>Lighting</t>
  </si>
  <si>
    <t>MUSIC</t>
  </si>
  <si>
    <t>Ceremony musicians</t>
  </si>
  <si>
    <t>Cocktail-hour musicians</t>
  </si>
  <si>
    <t>Reception band, deejay, or entertainment</t>
  </si>
  <si>
    <t>Sound-system or dance-floor rental</t>
  </si>
  <si>
    <t>PHOTOGRAPHS AND VIDEO</t>
  </si>
  <si>
    <t>Photography</t>
  </si>
  <si>
    <t>Videography</t>
  </si>
  <si>
    <t>Additional prints and albums</t>
  </si>
  <si>
    <t>FAVORS AND GIFTS</t>
  </si>
  <si>
    <t>Welcome gifts</t>
  </si>
  <si>
    <t>Party gifts</t>
  </si>
  <si>
    <t>CEREMONY</t>
  </si>
  <si>
    <t>Site fee</t>
  </si>
  <si>
    <t>Officiant fee or church donation</t>
  </si>
  <si>
    <t>STATIONERY</t>
  </si>
  <si>
    <t>Save-the-date cards</t>
  </si>
  <si>
    <t>Invitations and RSVPs</t>
  </si>
  <si>
    <t>Programs</t>
  </si>
  <si>
    <t>Seating and place cards</t>
  </si>
  <si>
    <t>Menu cards</t>
  </si>
  <si>
    <t>Thank-you notes</t>
  </si>
  <si>
    <t>Postage</t>
  </si>
  <si>
    <t>WEDDING RINGS</t>
  </si>
  <si>
    <t>Wedding rings</t>
  </si>
  <si>
    <t>Ring accessories</t>
  </si>
  <si>
    <t>TRANSPORTATION</t>
  </si>
  <si>
    <t>Main car rental</t>
  </si>
  <si>
    <t>Guests car rental</t>
  </si>
  <si>
    <t>Transportation for out-of-town guests</t>
  </si>
  <si>
    <t>Valet parking</t>
  </si>
  <si>
    <t>Wedding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</si>
</sst>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left" vertical="center" indent="1"/>
    </xf>
    <xf numFmtId="8" fontId="4" fillId="0" borderId="0" xfId="0" applyNumberFormat="1" applyFont="1" applyAlignment="1">
      <alignment horizontal="center" vertical="center"/>
    </xf>
    <xf numFmtId="8" fontId="6" fillId="3" borderId="3" xfId="0" applyNumberFormat="1" applyFont="1" applyFill="1" applyBorder="1" applyAlignment="1">
      <alignment horizontal="center" vertical="center"/>
    </xf>
    <xf numFmtId="8" fontId="6" fillId="3" borderId="4" xfId="0" applyNumberFormat="1" applyFont="1" applyFill="1" applyBorder="1" applyAlignment="1">
      <alignment horizontal="center" vertical="center"/>
    </xf>
    <xf numFmtId="8" fontId="6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8" fontId="7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8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44" fontId="8" fillId="0" borderId="1" xfId="1" applyFont="1" applyFill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9" fillId="0" borderId="6" xfId="0" applyNumberFormat="1" applyFont="1" applyBorder="1" applyAlignment="1">
      <alignment horizontal="center" vertical="center"/>
    </xf>
    <xf numFmtId="44" fontId="9" fillId="0" borderId="9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44" fontId="9" fillId="4" borderId="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indent="1"/>
    </xf>
    <xf numFmtId="44" fontId="9" fillId="4" borderId="8" xfId="0" applyNumberFormat="1" applyFont="1" applyFill="1" applyBorder="1" applyAlignment="1">
      <alignment horizontal="center" vertical="center"/>
    </xf>
    <xf numFmtId="44" fontId="9" fillId="4" borderId="9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indent="1"/>
    </xf>
    <xf numFmtId="44" fontId="9" fillId="3" borderId="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5" borderId="5" xfId="0" applyFont="1" applyFill="1" applyBorder="1" applyAlignment="1">
      <alignment horizontal="left" vertical="center" indent="1"/>
    </xf>
    <xf numFmtId="44" fontId="8" fillId="5" borderId="1" xfId="1" applyFont="1" applyFill="1" applyBorder="1" applyAlignment="1">
      <alignment horizontal="center" vertical="center"/>
    </xf>
    <xf numFmtId="44" fontId="9" fillId="5" borderId="6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indent="1"/>
    </xf>
    <xf numFmtId="44" fontId="9" fillId="5" borderId="9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indent="1"/>
    </xf>
    <xf numFmtId="44" fontId="9" fillId="5" borderId="1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Estimated Costs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Sheet1!$B$7:$B$84</c:f>
              <c:strCache>
                <c:ptCount val="78"/>
                <c:pt idx="0">
                  <c:v>Venue and rentals</c:v>
                </c:pt>
                <c:pt idx="1">
                  <c:v>Food and service</c:v>
                </c:pt>
                <c:pt idx="2">
                  <c:v>Beverages</c:v>
                </c:pt>
                <c:pt idx="3">
                  <c:v>Cake</c:v>
                </c:pt>
                <c:pt idx="4">
                  <c:v>Miscellaneous fees</c:v>
                </c:pt>
                <c:pt idx="5">
                  <c:v>TOTAL</c:v>
                </c:pt>
                <c:pt idx="7">
                  <c:v>ATTIRE</c:v>
                </c:pt>
                <c:pt idx="8">
                  <c:v>Tux, suit, and/or dresses</c:v>
                </c:pt>
                <c:pt idx="9">
                  <c:v>Alterations</c:v>
                </c:pt>
                <c:pt idx="10">
                  <c:v>Headpiece and veil</c:v>
                </c:pt>
                <c:pt idx="11">
                  <c:v>Accessories</c:v>
                </c:pt>
                <c:pt idx="12">
                  <c:v>Hair and makeup</c:v>
                </c:pt>
                <c:pt idx="13">
                  <c:v>Miscellaneous fees</c:v>
                </c:pt>
                <c:pt idx="14">
                  <c:v>TOTAL</c:v>
                </c:pt>
                <c:pt idx="16">
                  <c:v>FLOWERS AND DECORATIONS</c:v>
                </c:pt>
                <c:pt idx="17">
                  <c:v>Floral arrangements for ceremony</c:v>
                </c:pt>
                <c:pt idx="18">
                  <c:v>Flower girl’s buds and basket</c:v>
                </c:pt>
                <c:pt idx="19">
                  <c:v>Ring pillow</c:v>
                </c:pt>
                <c:pt idx="20">
                  <c:v>Bouquets</c:v>
                </c:pt>
                <c:pt idx="21">
                  <c:v>Boutonnieres</c:v>
                </c:pt>
                <c:pt idx="22">
                  <c:v>Corsages</c:v>
                </c:pt>
                <c:pt idx="23">
                  <c:v>Reception decorations</c:v>
                </c:pt>
                <c:pt idx="24">
                  <c:v>Lighting</c:v>
                </c:pt>
                <c:pt idx="25">
                  <c:v>Miscellaneous fees</c:v>
                </c:pt>
                <c:pt idx="26">
                  <c:v>TOTAL</c:v>
                </c:pt>
                <c:pt idx="28">
                  <c:v>MUSIC</c:v>
                </c:pt>
                <c:pt idx="29">
                  <c:v>Ceremony musicians</c:v>
                </c:pt>
                <c:pt idx="30">
                  <c:v>Cocktail-hour musicians</c:v>
                </c:pt>
                <c:pt idx="31">
                  <c:v>Reception band, deejay, or entertainment</c:v>
                </c:pt>
                <c:pt idx="32">
                  <c:v>Sound-system or dance-floor rental</c:v>
                </c:pt>
                <c:pt idx="33">
                  <c:v>Miscellaneous fees</c:v>
                </c:pt>
                <c:pt idx="34">
                  <c:v>TOTAL</c:v>
                </c:pt>
                <c:pt idx="36">
                  <c:v>PHOTOGRAPHS AND VIDEO</c:v>
                </c:pt>
                <c:pt idx="37">
                  <c:v>Photography</c:v>
                </c:pt>
                <c:pt idx="38">
                  <c:v>Videography</c:v>
                </c:pt>
                <c:pt idx="39">
                  <c:v>Additional prints and albums</c:v>
                </c:pt>
                <c:pt idx="40">
                  <c:v>Miscellaneous fees</c:v>
                </c:pt>
                <c:pt idx="41">
                  <c:v>TOTAL</c:v>
                </c:pt>
                <c:pt idx="43">
                  <c:v>FAVORS AND GIFTS</c:v>
                </c:pt>
                <c:pt idx="44">
                  <c:v>Welcome gifts</c:v>
                </c:pt>
                <c:pt idx="45">
                  <c:v>Party gifts</c:v>
                </c:pt>
                <c:pt idx="46">
                  <c:v>Miscellaneous fees</c:v>
                </c:pt>
                <c:pt idx="47">
                  <c:v>TOTAL</c:v>
                </c:pt>
                <c:pt idx="49">
                  <c:v>CEREMONY</c:v>
                </c:pt>
                <c:pt idx="50">
                  <c:v>Site fee</c:v>
                </c:pt>
                <c:pt idx="51">
                  <c:v>Officiant fee or church donation</c:v>
                </c:pt>
                <c:pt idx="52">
                  <c:v>Miscellaneous fees</c:v>
                </c:pt>
                <c:pt idx="53">
                  <c:v>TOTAL</c:v>
                </c:pt>
                <c:pt idx="55">
                  <c:v>STATIONERY</c:v>
                </c:pt>
                <c:pt idx="56">
                  <c:v>Save-the-date cards</c:v>
                </c:pt>
                <c:pt idx="57">
                  <c:v>Invitations and RSVPs</c:v>
                </c:pt>
                <c:pt idx="58">
                  <c:v>Programs</c:v>
                </c:pt>
                <c:pt idx="59">
                  <c:v>Seating and place cards</c:v>
                </c:pt>
                <c:pt idx="60">
                  <c:v>Menu cards</c:v>
                </c:pt>
                <c:pt idx="61">
                  <c:v>Thank-you notes</c:v>
                </c:pt>
                <c:pt idx="62">
                  <c:v>Postage</c:v>
                </c:pt>
                <c:pt idx="63">
                  <c:v>Miscellaneous fees</c:v>
                </c:pt>
                <c:pt idx="64">
                  <c:v>TOTAL</c:v>
                </c:pt>
                <c:pt idx="66">
                  <c:v>WEDDING RINGS</c:v>
                </c:pt>
                <c:pt idx="67">
                  <c:v>Wedding rings</c:v>
                </c:pt>
                <c:pt idx="68">
                  <c:v>Ring accessories</c:v>
                </c:pt>
                <c:pt idx="69">
                  <c:v>TOTAL</c:v>
                </c:pt>
                <c:pt idx="71">
                  <c:v>TRANSPORTATION</c:v>
                </c:pt>
                <c:pt idx="72">
                  <c:v>Main car rental</c:v>
                </c:pt>
                <c:pt idx="73">
                  <c:v>Guests car rental</c:v>
                </c:pt>
                <c:pt idx="74">
                  <c:v>Transportation for out-of-town guests</c:v>
                </c:pt>
                <c:pt idx="75">
                  <c:v>Valet parking</c:v>
                </c:pt>
                <c:pt idx="76">
                  <c:v>Miscellaneous fees</c:v>
                </c:pt>
                <c:pt idx="77">
                  <c:v>TOTAL</c:v>
                </c:pt>
              </c:strCache>
            </c:strRef>
          </c:cat>
          <c:val>
            <c:numRef>
              <c:f>Sheet1!$C$7:$C$84</c:f>
              <c:numCache>
                <c:formatCode>_("$"* #,##0.00_);_("$"* \(#,##0.00\);_("$"* "-"??_);_(@_)</c:formatCode>
                <c:ptCount val="78"/>
                <c:pt idx="0">
                  <c:v>1300</c:v>
                </c:pt>
                <c:pt idx="1">
                  <c:v>2200</c:v>
                </c:pt>
                <c:pt idx="2">
                  <c:v>2500</c:v>
                </c:pt>
                <c:pt idx="3">
                  <c:v>2400</c:v>
                </c:pt>
                <c:pt idx="4">
                  <c:v>1300</c:v>
                </c:pt>
                <c:pt idx="5">
                  <c:v>9700</c:v>
                </c:pt>
                <c:pt idx="7" formatCode="&quot;$&quot;#,##0.00_);[Red]\(&quot;$&quot;#,##0.00\)">
                  <c:v>0</c:v>
                </c:pt>
                <c:pt idx="8">
                  <c:v>2500</c:v>
                </c:pt>
                <c:pt idx="9">
                  <c:v>2400</c:v>
                </c:pt>
                <c:pt idx="10">
                  <c:v>1300</c:v>
                </c:pt>
                <c:pt idx="11">
                  <c:v>2200</c:v>
                </c:pt>
                <c:pt idx="12">
                  <c:v>2500</c:v>
                </c:pt>
                <c:pt idx="13">
                  <c:v>2400</c:v>
                </c:pt>
                <c:pt idx="14">
                  <c:v>13300</c:v>
                </c:pt>
                <c:pt idx="16" formatCode="&quot;$&quot;#,##0.00_);[Red]\(&quot;$&quot;#,##0.00\)">
                  <c:v>0</c:v>
                </c:pt>
                <c:pt idx="17">
                  <c:v>1500</c:v>
                </c:pt>
                <c:pt idx="18">
                  <c:v>1400</c:v>
                </c:pt>
                <c:pt idx="19">
                  <c:v>1300</c:v>
                </c:pt>
                <c:pt idx="20">
                  <c:v>1200</c:v>
                </c:pt>
                <c:pt idx="21">
                  <c:v>1100</c:v>
                </c:pt>
                <c:pt idx="22">
                  <c:v>1450</c:v>
                </c:pt>
                <c:pt idx="23">
                  <c:v>1300</c:v>
                </c:pt>
                <c:pt idx="24">
                  <c:v>1200</c:v>
                </c:pt>
                <c:pt idx="25">
                  <c:v>1100</c:v>
                </c:pt>
                <c:pt idx="26">
                  <c:v>11550</c:v>
                </c:pt>
                <c:pt idx="28" formatCode="&quot;$&quot;#,##0.00_);[Red]\(&quot;$&quot;#,##0.00\)">
                  <c:v>0</c:v>
                </c:pt>
                <c:pt idx="29">
                  <c:v>2400</c:v>
                </c:pt>
                <c:pt idx="30">
                  <c:v>1300</c:v>
                </c:pt>
                <c:pt idx="31">
                  <c:v>2200</c:v>
                </c:pt>
                <c:pt idx="32">
                  <c:v>2500</c:v>
                </c:pt>
                <c:pt idx="33">
                  <c:v>2400</c:v>
                </c:pt>
                <c:pt idx="34">
                  <c:v>10800</c:v>
                </c:pt>
                <c:pt idx="36" formatCode="&quot;$&quot;#,##0.00_);[Red]\(&quot;$&quot;#,##0.00\)">
                  <c:v>0</c:v>
                </c:pt>
                <c:pt idx="37">
                  <c:v>1300</c:v>
                </c:pt>
                <c:pt idx="38">
                  <c:v>2200</c:v>
                </c:pt>
                <c:pt idx="39">
                  <c:v>2500</c:v>
                </c:pt>
                <c:pt idx="40">
                  <c:v>2400</c:v>
                </c:pt>
                <c:pt idx="41">
                  <c:v>8400</c:v>
                </c:pt>
                <c:pt idx="43" formatCode="&quot;$&quot;#,##0.00_);[Red]\(&quot;$&quot;#,##0.00\)">
                  <c:v>0</c:v>
                </c:pt>
                <c:pt idx="44">
                  <c:v>1200</c:v>
                </c:pt>
                <c:pt idx="45">
                  <c:v>1100</c:v>
                </c:pt>
                <c:pt idx="46">
                  <c:v>1450</c:v>
                </c:pt>
                <c:pt idx="47">
                  <c:v>3750</c:v>
                </c:pt>
                <c:pt idx="49" formatCode="&quot;$&quot;#,##0.00_);[Red]\(&quot;$&quot;#,##0.00\)">
                  <c:v>0</c:v>
                </c:pt>
                <c:pt idx="50">
                  <c:v>1450</c:v>
                </c:pt>
                <c:pt idx="51">
                  <c:v>1300</c:v>
                </c:pt>
                <c:pt idx="52">
                  <c:v>1200</c:v>
                </c:pt>
                <c:pt idx="53">
                  <c:v>3950</c:v>
                </c:pt>
                <c:pt idx="55" formatCode="&quot;$&quot;#,##0.00_);[Red]\(&quot;$&quot;#,##0.00\)">
                  <c:v>0</c:v>
                </c:pt>
                <c:pt idx="56">
                  <c:v>1500</c:v>
                </c:pt>
                <c:pt idx="57">
                  <c:v>1400</c:v>
                </c:pt>
                <c:pt idx="58">
                  <c:v>1300</c:v>
                </c:pt>
                <c:pt idx="59">
                  <c:v>1200</c:v>
                </c:pt>
                <c:pt idx="60">
                  <c:v>1100</c:v>
                </c:pt>
                <c:pt idx="61">
                  <c:v>1450</c:v>
                </c:pt>
                <c:pt idx="62">
                  <c:v>1500</c:v>
                </c:pt>
                <c:pt idx="63">
                  <c:v>1400</c:v>
                </c:pt>
                <c:pt idx="64">
                  <c:v>10850</c:v>
                </c:pt>
                <c:pt idx="66" formatCode="&quot;$&quot;#,##0.00_);[Red]\(&quot;$&quot;#,##0.00\)">
                  <c:v>0</c:v>
                </c:pt>
                <c:pt idx="67">
                  <c:v>1500</c:v>
                </c:pt>
                <c:pt idx="68">
                  <c:v>1400</c:v>
                </c:pt>
                <c:pt idx="69">
                  <c:v>2900</c:v>
                </c:pt>
                <c:pt idx="71" formatCode="&quot;$&quot;#,##0.00_);[Red]\(&quot;$&quot;#,##0.00\)">
                  <c:v>0</c:v>
                </c:pt>
                <c:pt idx="72">
                  <c:v>1200</c:v>
                </c:pt>
                <c:pt idx="73">
                  <c:v>1100</c:v>
                </c:pt>
                <c:pt idx="74">
                  <c:v>1450</c:v>
                </c:pt>
                <c:pt idx="75">
                  <c:v>1300</c:v>
                </c:pt>
                <c:pt idx="76">
                  <c:v>1200</c:v>
                </c:pt>
                <c:pt idx="77">
                  <c:v>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D-448C-9DE9-3D001E43D931}"/>
            </c:ext>
          </c:extLst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Actual Costs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strRef>
              <c:f>Sheet1!$B$7:$B$84</c:f>
              <c:strCache>
                <c:ptCount val="78"/>
                <c:pt idx="0">
                  <c:v>Venue and rentals</c:v>
                </c:pt>
                <c:pt idx="1">
                  <c:v>Food and service</c:v>
                </c:pt>
                <c:pt idx="2">
                  <c:v>Beverages</c:v>
                </c:pt>
                <c:pt idx="3">
                  <c:v>Cake</c:v>
                </c:pt>
                <c:pt idx="4">
                  <c:v>Miscellaneous fees</c:v>
                </c:pt>
                <c:pt idx="5">
                  <c:v>TOTAL</c:v>
                </c:pt>
                <c:pt idx="7">
                  <c:v>ATTIRE</c:v>
                </c:pt>
                <c:pt idx="8">
                  <c:v>Tux, suit, and/or dresses</c:v>
                </c:pt>
                <c:pt idx="9">
                  <c:v>Alterations</c:v>
                </c:pt>
                <c:pt idx="10">
                  <c:v>Headpiece and veil</c:v>
                </c:pt>
                <c:pt idx="11">
                  <c:v>Accessories</c:v>
                </c:pt>
                <c:pt idx="12">
                  <c:v>Hair and makeup</c:v>
                </c:pt>
                <c:pt idx="13">
                  <c:v>Miscellaneous fees</c:v>
                </c:pt>
                <c:pt idx="14">
                  <c:v>TOTAL</c:v>
                </c:pt>
                <c:pt idx="16">
                  <c:v>FLOWERS AND DECORATIONS</c:v>
                </c:pt>
                <c:pt idx="17">
                  <c:v>Floral arrangements for ceremony</c:v>
                </c:pt>
                <c:pt idx="18">
                  <c:v>Flower girl’s buds and basket</c:v>
                </c:pt>
                <c:pt idx="19">
                  <c:v>Ring pillow</c:v>
                </c:pt>
                <c:pt idx="20">
                  <c:v>Bouquets</c:v>
                </c:pt>
                <c:pt idx="21">
                  <c:v>Boutonnieres</c:v>
                </c:pt>
                <c:pt idx="22">
                  <c:v>Corsages</c:v>
                </c:pt>
                <c:pt idx="23">
                  <c:v>Reception decorations</c:v>
                </c:pt>
                <c:pt idx="24">
                  <c:v>Lighting</c:v>
                </c:pt>
                <c:pt idx="25">
                  <c:v>Miscellaneous fees</c:v>
                </c:pt>
                <c:pt idx="26">
                  <c:v>TOTAL</c:v>
                </c:pt>
                <c:pt idx="28">
                  <c:v>MUSIC</c:v>
                </c:pt>
                <c:pt idx="29">
                  <c:v>Ceremony musicians</c:v>
                </c:pt>
                <c:pt idx="30">
                  <c:v>Cocktail-hour musicians</c:v>
                </c:pt>
                <c:pt idx="31">
                  <c:v>Reception band, deejay, or entertainment</c:v>
                </c:pt>
                <c:pt idx="32">
                  <c:v>Sound-system or dance-floor rental</c:v>
                </c:pt>
                <c:pt idx="33">
                  <c:v>Miscellaneous fees</c:v>
                </c:pt>
                <c:pt idx="34">
                  <c:v>TOTAL</c:v>
                </c:pt>
                <c:pt idx="36">
                  <c:v>PHOTOGRAPHS AND VIDEO</c:v>
                </c:pt>
                <c:pt idx="37">
                  <c:v>Photography</c:v>
                </c:pt>
                <c:pt idx="38">
                  <c:v>Videography</c:v>
                </c:pt>
                <c:pt idx="39">
                  <c:v>Additional prints and albums</c:v>
                </c:pt>
                <c:pt idx="40">
                  <c:v>Miscellaneous fees</c:v>
                </c:pt>
                <c:pt idx="41">
                  <c:v>TOTAL</c:v>
                </c:pt>
                <c:pt idx="43">
                  <c:v>FAVORS AND GIFTS</c:v>
                </c:pt>
                <c:pt idx="44">
                  <c:v>Welcome gifts</c:v>
                </c:pt>
                <c:pt idx="45">
                  <c:v>Party gifts</c:v>
                </c:pt>
                <c:pt idx="46">
                  <c:v>Miscellaneous fees</c:v>
                </c:pt>
                <c:pt idx="47">
                  <c:v>TOTAL</c:v>
                </c:pt>
                <c:pt idx="49">
                  <c:v>CEREMONY</c:v>
                </c:pt>
                <c:pt idx="50">
                  <c:v>Site fee</c:v>
                </c:pt>
                <c:pt idx="51">
                  <c:v>Officiant fee or church donation</c:v>
                </c:pt>
                <c:pt idx="52">
                  <c:v>Miscellaneous fees</c:v>
                </c:pt>
                <c:pt idx="53">
                  <c:v>TOTAL</c:v>
                </c:pt>
                <c:pt idx="55">
                  <c:v>STATIONERY</c:v>
                </c:pt>
                <c:pt idx="56">
                  <c:v>Save-the-date cards</c:v>
                </c:pt>
                <c:pt idx="57">
                  <c:v>Invitations and RSVPs</c:v>
                </c:pt>
                <c:pt idx="58">
                  <c:v>Programs</c:v>
                </c:pt>
                <c:pt idx="59">
                  <c:v>Seating and place cards</c:v>
                </c:pt>
                <c:pt idx="60">
                  <c:v>Menu cards</c:v>
                </c:pt>
                <c:pt idx="61">
                  <c:v>Thank-you notes</c:v>
                </c:pt>
                <c:pt idx="62">
                  <c:v>Postage</c:v>
                </c:pt>
                <c:pt idx="63">
                  <c:v>Miscellaneous fees</c:v>
                </c:pt>
                <c:pt idx="64">
                  <c:v>TOTAL</c:v>
                </c:pt>
                <c:pt idx="66">
                  <c:v>WEDDING RINGS</c:v>
                </c:pt>
                <c:pt idx="67">
                  <c:v>Wedding rings</c:v>
                </c:pt>
                <c:pt idx="68">
                  <c:v>Ring accessories</c:v>
                </c:pt>
                <c:pt idx="69">
                  <c:v>TOTAL</c:v>
                </c:pt>
                <c:pt idx="71">
                  <c:v>TRANSPORTATION</c:v>
                </c:pt>
                <c:pt idx="72">
                  <c:v>Main car rental</c:v>
                </c:pt>
                <c:pt idx="73">
                  <c:v>Guests car rental</c:v>
                </c:pt>
                <c:pt idx="74">
                  <c:v>Transportation for out-of-town guests</c:v>
                </c:pt>
                <c:pt idx="75">
                  <c:v>Valet parking</c:v>
                </c:pt>
                <c:pt idx="76">
                  <c:v>Miscellaneous fees</c:v>
                </c:pt>
                <c:pt idx="77">
                  <c:v>TOTAL</c:v>
                </c:pt>
              </c:strCache>
            </c:strRef>
          </c:cat>
          <c:val>
            <c:numRef>
              <c:f>Sheet1!$D$7:$D$84</c:f>
              <c:numCache>
                <c:formatCode>_("$"* #,##0.00_);_("$"* \(#,##0.00\);_("$"* "-"??_);_(@_)</c:formatCode>
                <c:ptCount val="78"/>
                <c:pt idx="0">
                  <c:v>1150</c:v>
                </c:pt>
                <c:pt idx="1">
                  <c:v>1100</c:v>
                </c:pt>
                <c:pt idx="2">
                  <c:v>1250</c:v>
                </c:pt>
                <c:pt idx="3">
                  <c:v>1350</c:v>
                </c:pt>
                <c:pt idx="4">
                  <c:v>1150</c:v>
                </c:pt>
                <c:pt idx="5">
                  <c:v>6000</c:v>
                </c:pt>
                <c:pt idx="7" formatCode="General">
                  <c:v>0</c:v>
                </c:pt>
                <c:pt idx="8">
                  <c:v>1250</c:v>
                </c:pt>
                <c:pt idx="9">
                  <c:v>1350</c:v>
                </c:pt>
                <c:pt idx="10">
                  <c:v>1150</c:v>
                </c:pt>
                <c:pt idx="11">
                  <c:v>1100</c:v>
                </c:pt>
                <c:pt idx="12">
                  <c:v>1250</c:v>
                </c:pt>
                <c:pt idx="13">
                  <c:v>1350</c:v>
                </c:pt>
                <c:pt idx="14">
                  <c:v>7450</c:v>
                </c:pt>
                <c:pt idx="16" formatCode="General">
                  <c:v>0</c:v>
                </c:pt>
                <c:pt idx="17">
                  <c:v>1250</c:v>
                </c:pt>
                <c:pt idx="18">
                  <c:v>1350</c:v>
                </c:pt>
                <c:pt idx="19">
                  <c:v>1150</c:v>
                </c:pt>
                <c:pt idx="20">
                  <c:v>1100</c:v>
                </c:pt>
                <c:pt idx="21">
                  <c:v>170</c:v>
                </c:pt>
                <c:pt idx="22">
                  <c:v>1140</c:v>
                </c:pt>
                <c:pt idx="23">
                  <c:v>1150</c:v>
                </c:pt>
                <c:pt idx="24">
                  <c:v>1100</c:v>
                </c:pt>
                <c:pt idx="25">
                  <c:v>170</c:v>
                </c:pt>
                <c:pt idx="26">
                  <c:v>8580</c:v>
                </c:pt>
                <c:pt idx="28" formatCode="General">
                  <c:v>0</c:v>
                </c:pt>
                <c:pt idx="29">
                  <c:v>1350</c:v>
                </c:pt>
                <c:pt idx="30">
                  <c:v>1150</c:v>
                </c:pt>
                <c:pt idx="31">
                  <c:v>1100</c:v>
                </c:pt>
                <c:pt idx="32">
                  <c:v>1250</c:v>
                </c:pt>
                <c:pt idx="33">
                  <c:v>1350</c:v>
                </c:pt>
                <c:pt idx="34">
                  <c:v>6200</c:v>
                </c:pt>
                <c:pt idx="36" formatCode="General">
                  <c:v>0</c:v>
                </c:pt>
                <c:pt idx="37">
                  <c:v>1150</c:v>
                </c:pt>
                <c:pt idx="38">
                  <c:v>1100</c:v>
                </c:pt>
                <c:pt idx="39">
                  <c:v>1250</c:v>
                </c:pt>
                <c:pt idx="40">
                  <c:v>1350</c:v>
                </c:pt>
                <c:pt idx="41">
                  <c:v>4850</c:v>
                </c:pt>
                <c:pt idx="43" formatCode="General">
                  <c:v>0</c:v>
                </c:pt>
                <c:pt idx="44">
                  <c:v>1100</c:v>
                </c:pt>
                <c:pt idx="45">
                  <c:v>170</c:v>
                </c:pt>
                <c:pt idx="46">
                  <c:v>1140</c:v>
                </c:pt>
                <c:pt idx="47">
                  <c:v>2410</c:v>
                </c:pt>
                <c:pt idx="49" formatCode="General">
                  <c:v>0</c:v>
                </c:pt>
                <c:pt idx="50">
                  <c:v>1140</c:v>
                </c:pt>
                <c:pt idx="51">
                  <c:v>1150</c:v>
                </c:pt>
                <c:pt idx="52">
                  <c:v>1100</c:v>
                </c:pt>
                <c:pt idx="53">
                  <c:v>3390</c:v>
                </c:pt>
                <c:pt idx="55" formatCode="General">
                  <c:v>0</c:v>
                </c:pt>
                <c:pt idx="56">
                  <c:v>1250</c:v>
                </c:pt>
                <c:pt idx="57">
                  <c:v>1350</c:v>
                </c:pt>
                <c:pt idx="58">
                  <c:v>1150</c:v>
                </c:pt>
                <c:pt idx="59">
                  <c:v>1100</c:v>
                </c:pt>
                <c:pt idx="60">
                  <c:v>170</c:v>
                </c:pt>
                <c:pt idx="61">
                  <c:v>1140</c:v>
                </c:pt>
                <c:pt idx="62">
                  <c:v>1250</c:v>
                </c:pt>
                <c:pt idx="63">
                  <c:v>1350</c:v>
                </c:pt>
                <c:pt idx="64">
                  <c:v>8760</c:v>
                </c:pt>
                <c:pt idx="66" formatCode="General">
                  <c:v>0</c:v>
                </c:pt>
                <c:pt idx="67">
                  <c:v>1250</c:v>
                </c:pt>
                <c:pt idx="68">
                  <c:v>1350</c:v>
                </c:pt>
                <c:pt idx="69">
                  <c:v>2600</c:v>
                </c:pt>
                <c:pt idx="71" formatCode="General">
                  <c:v>0</c:v>
                </c:pt>
                <c:pt idx="72">
                  <c:v>1100</c:v>
                </c:pt>
                <c:pt idx="73">
                  <c:v>170</c:v>
                </c:pt>
                <c:pt idx="74">
                  <c:v>1140</c:v>
                </c:pt>
                <c:pt idx="75">
                  <c:v>1150</c:v>
                </c:pt>
                <c:pt idx="76">
                  <c:v>1100</c:v>
                </c:pt>
                <c:pt idx="77">
                  <c:v>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D-448C-9DE9-3D001E43D931}"/>
            </c:ext>
          </c:extLst>
        </c:ser>
        <c:ser>
          <c:idx val="2"/>
          <c:order val="2"/>
          <c:tx>
            <c:strRef>
              <c:f>Sheet1!$E$6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strRef>
              <c:f>Sheet1!$B$7:$B$84</c:f>
              <c:strCache>
                <c:ptCount val="78"/>
                <c:pt idx="0">
                  <c:v>Venue and rentals</c:v>
                </c:pt>
                <c:pt idx="1">
                  <c:v>Food and service</c:v>
                </c:pt>
                <c:pt idx="2">
                  <c:v>Beverages</c:v>
                </c:pt>
                <c:pt idx="3">
                  <c:v>Cake</c:v>
                </c:pt>
                <c:pt idx="4">
                  <c:v>Miscellaneous fees</c:v>
                </c:pt>
                <c:pt idx="5">
                  <c:v>TOTAL</c:v>
                </c:pt>
                <c:pt idx="7">
                  <c:v>ATTIRE</c:v>
                </c:pt>
                <c:pt idx="8">
                  <c:v>Tux, suit, and/or dresses</c:v>
                </c:pt>
                <c:pt idx="9">
                  <c:v>Alterations</c:v>
                </c:pt>
                <c:pt idx="10">
                  <c:v>Headpiece and veil</c:v>
                </c:pt>
                <c:pt idx="11">
                  <c:v>Accessories</c:v>
                </c:pt>
                <c:pt idx="12">
                  <c:v>Hair and makeup</c:v>
                </c:pt>
                <c:pt idx="13">
                  <c:v>Miscellaneous fees</c:v>
                </c:pt>
                <c:pt idx="14">
                  <c:v>TOTAL</c:v>
                </c:pt>
                <c:pt idx="16">
                  <c:v>FLOWERS AND DECORATIONS</c:v>
                </c:pt>
                <c:pt idx="17">
                  <c:v>Floral arrangements for ceremony</c:v>
                </c:pt>
                <c:pt idx="18">
                  <c:v>Flower girl’s buds and basket</c:v>
                </c:pt>
                <c:pt idx="19">
                  <c:v>Ring pillow</c:v>
                </c:pt>
                <c:pt idx="20">
                  <c:v>Bouquets</c:v>
                </c:pt>
                <c:pt idx="21">
                  <c:v>Boutonnieres</c:v>
                </c:pt>
                <c:pt idx="22">
                  <c:v>Corsages</c:v>
                </c:pt>
                <c:pt idx="23">
                  <c:v>Reception decorations</c:v>
                </c:pt>
                <c:pt idx="24">
                  <c:v>Lighting</c:v>
                </c:pt>
                <c:pt idx="25">
                  <c:v>Miscellaneous fees</c:v>
                </c:pt>
                <c:pt idx="26">
                  <c:v>TOTAL</c:v>
                </c:pt>
                <c:pt idx="28">
                  <c:v>MUSIC</c:v>
                </c:pt>
                <c:pt idx="29">
                  <c:v>Ceremony musicians</c:v>
                </c:pt>
                <c:pt idx="30">
                  <c:v>Cocktail-hour musicians</c:v>
                </c:pt>
                <c:pt idx="31">
                  <c:v>Reception band, deejay, or entertainment</c:v>
                </c:pt>
                <c:pt idx="32">
                  <c:v>Sound-system or dance-floor rental</c:v>
                </c:pt>
                <c:pt idx="33">
                  <c:v>Miscellaneous fees</c:v>
                </c:pt>
                <c:pt idx="34">
                  <c:v>TOTAL</c:v>
                </c:pt>
                <c:pt idx="36">
                  <c:v>PHOTOGRAPHS AND VIDEO</c:v>
                </c:pt>
                <c:pt idx="37">
                  <c:v>Photography</c:v>
                </c:pt>
                <c:pt idx="38">
                  <c:v>Videography</c:v>
                </c:pt>
                <c:pt idx="39">
                  <c:v>Additional prints and albums</c:v>
                </c:pt>
                <c:pt idx="40">
                  <c:v>Miscellaneous fees</c:v>
                </c:pt>
                <c:pt idx="41">
                  <c:v>TOTAL</c:v>
                </c:pt>
                <c:pt idx="43">
                  <c:v>FAVORS AND GIFTS</c:v>
                </c:pt>
                <c:pt idx="44">
                  <c:v>Welcome gifts</c:v>
                </c:pt>
                <c:pt idx="45">
                  <c:v>Party gifts</c:v>
                </c:pt>
                <c:pt idx="46">
                  <c:v>Miscellaneous fees</c:v>
                </c:pt>
                <c:pt idx="47">
                  <c:v>TOTAL</c:v>
                </c:pt>
                <c:pt idx="49">
                  <c:v>CEREMONY</c:v>
                </c:pt>
                <c:pt idx="50">
                  <c:v>Site fee</c:v>
                </c:pt>
                <c:pt idx="51">
                  <c:v>Officiant fee or church donation</c:v>
                </c:pt>
                <c:pt idx="52">
                  <c:v>Miscellaneous fees</c:v>
                </c:pt>
                <c:pt idx="53">
                  <c:v>TOTAL</c:v>
                </c:pt>
                <c:pt idx="55">
                  <c:v>STATIONERY</c:v>
                </c:pt>
                <c:pt idx="56">
                  <c:v>Save-the-date cards</c:v>
                </c:pt>
                <c:pt idx="57">
                  <c:v>Invitations and RSVPs</c:v>
                </c:pt>
                <c:pt idx="58">
                  <c:v>Programs</c:v>
                </c:pt>
                <c:pt idx="59">
                  <c:v>Seating and place cards</c:v>
                </c:pt>
                <c:pt idx="60">
                  <c:v>Menu cards</c:v>
                </c:pt>
                <c:pt idx="61">
                  <c:v>Thank-you notes</c:v>
                </c:pt>
                <c:pt idx="62">
                  <c:v>Postage</c:v>
                </c:pt>
                <c:pt idx="63">
                  <c:v>Miscellaneous fees</c:v>
                </c:pt>
                <c:pt idx="64">
                  <c:v>TOTAL</c:v>
                </c:pt>
                <c:pt idx="66">
                  <c:v>WEDDING RINGS</c:v>
                </c:pt>
                <c:pt idx="67">
                  <c:v>Wedding rings</c:v>
                </c:pt>
                <c:pt idx="68">
                  <c:v>Ring accessories</c:v>
                </c:pt>
                <c:pt idx="69">
                  <c:v>TOTAL</c:v>
                </c:pt>
                <c:pt idx="71">
                  <c:v>TRANSPORTATION</c:v>
                </c:pt>
                <c:pt idx="72">
                  <c:v>Main car rental</c:v>
                </c:pt>
                <c:pt idx="73">
                  <c:v>Guests car rental</c:v>
                </c:pt>
                <c:pt idx="74">
                  <c:v>Transportation for out-of-town guests</c:v>
                </c:pt>
                <c:pt idx="75">
                  <c:v>Valet parking</c:v>
                </c:pt>
                <c:pt idx="76">
                  <c:v>Miscellaneous fees</c:v>
                </c:pt>
                <c:pt idx="77">
                  <c:v>TOTAL</c:v>
                </c:pt>
              </c:strCache>
            </c:strRef>
          </c:cat>
          <c:val>
            <c:numRef>
              <c:f>Sheet1!$E$7:$E$84</c:f>
              <c:numCache>
                <c:formatCode>_("$"* #,##0.00_);_("$"* \(#,##0.00\);_("$"* "-"??_);_(@_)</c:formatCode>
                <c:ptCount val="78"/>
                <c:pt idx="0">
                  <c:v>150</c:v>
                </c:pt>
                <c:pt idx="1">
                  <c:v>1100</c:v>
                </c:pt>
                <c:pt idx="2">
                  <c:v>1250</c:v>
                </c:pt>
                <c:pt idx="3">
                  <c:v>1050</c:v>
                </c:pt>
                <c:pt idx="4">
                  <c:v>150</c:v>
                </c:pt>
                <c:pt idx="5">
                  <c:v>3700</c:v>
                </c:pt>
                <c:pt idx="7" formatCode="&quot;$&quot;#,##0.00_);[Red]\(&quot;$&quot;#,##0.00\)">
                  <c:v>0</c:v>
                </c:pt>
                <c:pt idx="8">
                  <c:v>1250</c:v>
                </c:pt>
                <c:pt idx="9">
                  <c:v>1050</c:v>
                </c:pt>
                <c:pt idx="10">
                  <c:v>150</c:v>
                </c:pt>
                <c:pt idx="11">
                  <c:v>1100</c:v>
                </c:pt>
                <c:pt idx="12">
                  <c:v>1250</c:v>
                </c:pt>
                <c:pt idx="13">
                  <c:v>1050</c:v>
                </c:pt>
                <c:pt idx="14">
                  <c:v>5850</c:v>
                </c:pt>
                <c:pt idx="16" formatCode="&quot;$&quot;#,##0.00_);[Red]\(&quot;$&quot;#,##0.00\)">
                  <c:v>0</c:v>
                </c:pt>
                <c:pt idx="17">
                  <c:v>250</c:v>
                </c:pt>
                <c:pt idx="18">
                  <c:v>50</c:v>
                </c:pt>
                <c:pt idx="19">
                  <c:v>150</c:v>
                </c:pt>
                <c:pt idx="20">
                  <c:v>100</c:v>
                </c:pt>
                <c:pt idx="21">
                  <c:v>930</c:v>
                </c:pt>
                <c:pt idx="22">
                  <c:v>310</c:v>
                </c:pt>
                <c:pt idx="23">
                  <c:v>150</c:v>
                </c:pt>
                <c:pt idx="24">
                  <c:v>100</c:v>
                </c:pt>
                <c:pt idx="25">
                  <c:v>930</c:v>
                </c:pt>
                <c:pt idx="26">
                  <c:v>2970</c:v>
                </c:pt>
                <c:pt idx="28" formatCode="&quot;$&quot;#,##0.00_);[Red]\(&quot;$&quot;#,##0.00\)">
                  <c:v>0</c:v>
                </c:pt>
                <c:pt idx="29">
                  <c:v>1050</c:v>
                </c:pt>
                <c:pt idx="30">
                  <c:v>150</c:v>
                </c:pt>
                <c:pt idx="31">
                  <c:v>1100</c:v>
                </c:pt>
                <c:pt idx="32">
                  <c:v>1250</c:v>
                </c:pt>
                <c:pt idx="33">
                  <c:v>1050</c:v>
                </c:pt>
                <c:pt idx="34">
                  <c:v>4600</c:v>
                </c:pt>
                <c:pt idx="36" formatCode="&quot;$&quot;#,##0.00_);[Red]\(&quot;$&quot;#,##0.00\)">
                  <c:v>0</c:v>
                </c:pt>
                <c:pt idx="37">
                  <c:v>150</c:v>
                </c:pt>
                <c:pt idx="38">
                  <c:v>1100</c:v>
                </c:pt>
                <c:pt idx="39">
                  <c:v>1250</c:v>
                </c:pt>
                <c:pt idx="40">
                  <c:v>1050</c:v>
                </c:pt>
                <c:pt idx="41">
                  <c:v>3550</c:v>
                </c:pt>
                <c:pt idx="43" formatCode="&quot;$&quot;#,##0.00_);[Red]\(&quot;$&quot;#,##0.00\)">
                  <c:v>0</c:v>
                </c:pt>
                <c:pt idx="44">
                  <c:v>100</c:v>
                </c:pt>
                <c:pt idx="45">
                  <c:v>930</c:v>
                </c:pt>
                <c:pt idx="46">
                  <c:v>310</c:v>
                </c:pt>
                <c:pt idx="47">
                  <c:v>1340</c:v>
                </c:pt>
                <c:pt idx="49" formatCode="&quot;$&quot;#,##0.00_);[Red]\(&quot;$&quot;#,##0.00\)">
                  <c:v>0</c:v>
                </c:pt>
                <c:pt idx="50">
                  <c:v>310</c:v>
                </c:pt>
                <c:pt idx="51">
                  <c:v>150</c:v>
                </c:pt>
                <c:pt idx="52">
                  <c:v>100</c:v>
                </c:pt>
                <c:pt idx="53">
                  <c:v>560</c:v>
                </c:pt>
                <c:pt idx="55" formatCode="&quot;$&quot;#,##0.00_);[Red]\(&quot;$&quot;#,##0.00\)">
                  <c:v>0</c:v>
                </c:pt>
                <c:pt idx="56">
                  <c:v>250</c:v>
                </c:pt>
                <c:pt idx="57">
                  <c:v>50</c:v>
                </c:pt>
                <c:pt idx="58">
                  <c:v>150</c:v>
                </c:pt>
                <c:pt idx="59">
                  <c:v>100</c:v>
                </c:pt>
                <c:pt idx="60">
                  <c:v>930</c:v>
                </c:pt>
                <c:pt idx="61">
                  <c:v>310</c:v>
                </c:pt>
                <c:pt idx="62">
                  <c:v>250</c:v>
                </c:pt>
                <c:pt idx="63">
                  <c:v>50</c:v>
                </c:pt>
                <c:pt idx="64">
                  <c:v>2090</c:v>
                </c:pt>
                <c:pt idx="66" formatCode="&quot;$&quot;#,##0.00_);[Red]\(&quot;$&quot;#,##0.00\)">
                  <c:v>0</c:v>
                </c:pt>
                <c:pt idx="67">
                  <c:v>250</c:v>
                </c:pt>
                <c:pt idx="68">
                  <c:v>50</c:v>
                </c:pt>
                <c:pt idx="69">
                  <c:v>300</c:v>
                </c:pt>
                <c:pt idx="71" formatCode="&quot;$&quot;#,##0.00_);[Red]\(&quot;$&quot;#,##0.00\)">
                  <c:v>0</c:v>
                </c:pt>
                <c:pt idx="72">
                  <c:v>100</c:v>
                </c:pt>
                <c:pt idx="73">
                  <c:v>930</c:v>
                </c:pt>
                <c:pt idx="74">
                  <c:v>310</c:v>
                </c:pt>
                <c:pt idx="75">
                  <c:v>150</c:v>
                </c:pt>
                <c:pt idx="76">
                  <c:v>100</c:v>
                </c:pt>
                <c:pt idx="77">
                  <c:v>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D-448C-9DE9-3D001E43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515215"/>
        <c:axId val="355965807"/>
      </c:areaChart>
      <c:catAx>
        <c:axId val="50751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65807"/>
        <c:crosses val="autoZero"/>
        <c:auto val="1"/>
        <c:lblAlgn val="ctr"/>
        <c:lblOffset val="100"/>
        <c:noMultiLvlLbl val="0"/>
      </c:catAx>
      <c:valAx>
        <c:axId val="3559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152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153458</xdr:colOff>
      <xdr:row>85</xdr:row>
      <xdr:rowOff>105831</xdr:rowOff>
    </xdr:from>
    <xdr:to>
      <xdr:col>4</xdr:col>
      <xdr:colOff>1090084</xdr:colOff>
      <xdr:row>119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C11D7-579E-4E85-9BC2-999EA2327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645584</xdr:colOff>
      <xdr:row>1</xdr:row>
      <xdr:rowOff>878417</xdr:rowOff>
    </xdr:from>
    <xdr:to>
      <xdr:col>4</xdr:col>
      <xdr:colOff>232833</xdr:colOff>
      <xdr:row>3</xdr:row>
      <xdr:rowOff>148167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001788B-93D4-32DA-5A88-033277DF9DAA}"/>
            </a:ext>
          </a:extLst>
        </xdr:cNvPr>
        <xdr:cNvSpPr/>
      </xdr:nvSpPr>
      <xdr:spPr>
        <a:xfrm>
          <a:off x="4529667" y="1068917"/>
          <a:ext cx="878416" cy="698500"/>
        </a:xfrm>
        <a:prstGeom prst="ellipse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550334</xdr:colOff>
      <xdr:row>0</xdr:row>
      <xdr:rowOff>148167</xdr:rowOff>
    </xdr:from>
    <xdr:to>
      <xdr:col>4</xdr:col>
      <xdr:colOff>310469</xdr:colOff>
      <xdr:row>3</xdr:row>
      <xdr:rowOff>237068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420A8E-B3A5-F26A-4720-AC099002F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4417" y="148167"/>
          <a:ext cx="1051302" cy="1708151"/>
        </a:xfrm>
        <a:prstGeom prst="rect">
          <a:avLst/>
        </a:prstGeom>
      </xdr:spPr>
    </xdr:pic>
    <xdr:clientData/>
  </xdr:twoCellAnchor>
  <xdr:twoCellAnchor editAs="oneCell">
    <xdr:from>
      <xdr:col>4</xdr:col>
      <xdr:colOff>624417</xdr:colOff>
      <xdr:row>1</xdr:row>
      <xdr:rowOff>10583</xdr:rowOff>
    </xdr:from>
    <xdr:to>
      <xdr:col>4</xdr:col>
      <xdr:colOff>1241636</xdr:colOff>
      <xdr:row>1</xdr:row>
      <xdr:rowOff>786128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6578E-D325-4865-B457-C152FA32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201083"/>
          <a:ext cx="617219" cy="775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7AC0A7-B8EE-45DF-9CAF-325A963BA4A1}" name="TBL_Reception" displayName="TBL_Reception" ref="B6:E12" totalsRowShown="0" headerRowDxfId="116" dataDxfId="114" totalsRowDxfId="112" headerRowBorderDxfId="115" tableBorderDxfId="113" totalsRowBorderDxfId="111">
  <tableColumns count="4">
    <tableColumn id="1" xr3:uid="{192774CD-94CE-4519-9C30-A7498A30D351}" name="RECEPTION" dataDxfId="110" totalsRowDxfId="109"/>
    <tableColumn id="2" xr3:uid="{EFB5DD2D-3E3E-4A6D-B36B-13E458B1E18E}" name="Estimated Costs" dataDxfId="108" totalsRowDxfId="107"/>
    <tableColumn id="3" xr3:uid="{EE726072-8495-4424-90BC-41D3286395E0}" name="Actual Costs" dataDxfId="106" totalsRowDxfId="105"/>
    <tableColumn id="4" xr3:uid="{57176696-54BA-47F8-8769-981BE74C0E01}" name="Variance" dataDxfId="104" totalsRowDxfId="103">
      <calculatedColumnFormula>TBL_Reception[[#This Row],[Estimated Costs]]-TBL_Reception[[#This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reception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FDE39DB-D9A8-4217-9899-85A113D897DC}" name="TBL_Transportation" displayName="TBL_Transportation" ref="B78:E84" totalsRowShown="0" headerRowDxfId="10" dataDxfId="9" totalsRowDxfId="8">
  <tableColumns count="4">
    <tableColumn id="1" xr3:uid="{6A377D47-A785-43CA-A30A-9F6AB29D125C}" name="TRANSPORTATION" dataDxfId="7" totalsRowDxfId="6"/>
    <tableColumn id="2" xr3:uid="{02C4DEB6-D2BA-44B9-995E-9FB5D92E4C78}" name="Estimated Costs" dataDxfId="5" totalsRowDxfId="4"/>
    <tableColumn id="3" xr3:uid="{0945EE7E-9110-4E58-BC08-DF0BDBF81ECA}" name="Actual Costs" dataDxfId="3" totalsRowDxfId="2"/>
    <tableColumn id="4" xr3:uid="{42A0CFA8-45A6-4BAB-85C7-69B38C0A756D}" name="Variance" dataDxfId="1" totalsRowDxfId="0">
      <calculatedColumnFormula>TBL_Transportation[[#This Row],[Estimated Costs]]-TBL_Transportation[[#This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transporta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6ED89D-C78E-4F38-8E52-CC8A90DE3659}" name="TBL_Attire" displayName="TBL_Attire" ref="B14:E21" totalsRowShown="0" headerRowDxfId="102" dataDxfId="100" totalsRowDxfId="98" headerRowBorderDxfId="101" tableBorderDxfId="99" totalsRowBorderDxfId="97">
  <tableColumns count="4">
    <tableColumn id="1" xr3:uid="{C293A8F9-FC11-4E0B-8C8C-A936E1B4F47F}" name="ATTIRE" dataDxfId="96" totalsRowDxfId="95"/>
    <tableColumn id="2" xr3:uid="{C7F7A368-E776-402E-ABB8-6C246DB43308}" name="Estimated Costs" dataDxfId="94" totalsRowDxfId="93"/>
    <tableColumn id="3" xr3:uid="{E37F724D-5727-4510-90ED-A7C8A4186DF8}" name="Actual Costs" dataDxfId="92" totalsRowDxfId="91"/>
    <tableColumn id="4" xr3:uid="{0A873AA0-6C4A-437B-AAA8-4E6F8DBB1E3B}" name="Variance" dataDxfId="90" totalsRowDxfId="89">
      <calculatedColumnFormula>TBL_Attire[[#This Row],[Estimated Costs]]-TBL_Attire[[#This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attir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7AF914-9B8B-4BC3-A002-B88568C350AD}" name="TBL_FlowersAndDecor" displayName="TBL_FlowersAndDecor" ref="B23:E33" totalsRowShown="0" headerRowDxfId="88" dataDxfId="86" totalsRowDxfId="85" headerRowBorderDxfId="87">
  <tableColumns count="4">
    <tableColumn id="1" xr3:uid="{4BB5D318-9077-4BF5-9407-01255EF4DB66}" name="FLOWERS AND DECORATIONS" dataDxfId="84" totalsRowDxfId="83"/>
    <tableColumn id="2" xr3:uid="{D9BEED10-A2AB-4AA8-AECE-10C29196B505}" name="Estimated Costs" dataDxfId="82" totalsRowDxfId="81"/>
    <tableColumn id="3" xr3:uid="{7F49A25E-4EAF-43F5-821D-51E173DFEA4B}" name="Actual Costs" dataDxfId="80" totalsRowDxfId="79"/>
    <tableColumn id="4" xr3:uid="{7CAC45BE-4D1F-4605-B6F0-DDF114EF7E12}" name="Variance" dataDxfId="78" totalsRowDxfId="77">
      <calculatedColumnFormula>TBL_FlowersAndDecor[[#This Row],[Estimated Costs]]-TBL_FlowersAndDecor[[#This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flowers and decoration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3D5FAF-717E-484F-A89B-1EAE0742B7AB}" name="TBL_Music" displayName="TBL_Music" ref="B35:E40" totalsRowShown="0" headerRowDxfId="76" dataDxfId="75" totalsRowDxfId="74">
  <tableColumns count="4">
    <tableColumn id="1" xr3:uid="{AD84C241-C67B-47AC-96BC-70969762F4BF}" name="MUSIC" dataDxfId="73" totalsRowDxfId="72"/>
    <tableColumn id="2" xr3:uid="{0565B129-B9E2-49B6-ACA3-B20299A92EF3}" name="Estimated Costs" dataDxfId="71" totalsRowDxfId="70" dataCellStyle="Currency"/>
    <tableColumn id="3" xr3:uid="{DCD49482-80E0-4310-B058-24E02B4A6066}" name="Actual Costs" dataDxfId="69" totalsRowDxfId="68" dataCellStyle="Currency"/>
    <tableColumn id="4" xr3:uid="{959CA87E-013A-4B5A-86DE-886B5AF684EB}" name="Variance" dataDxfId="67" totalsRowDxfId="66">
      <calculatedColumnFormula>TBL_Music[[#This Row],[Estimated Costs]]-TBL_Music[[#This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music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DF3594-0DA9-471B-8356-AF9A736876DE}" name="TBL_PhotographsAndVideo" displayName="TBL_PhotographsAndVideo" ref="B43:E48" totalsRowShown="0" headerRowDxfId="65" dataDxfId="64" totalsRowDxfId="63">
  <tableColumns count="4">
    <tableColumn id="1" xr3:uid="{55C7C5CC-666B-4829-B243-4CC5D4758082}" name="PHOTOGRAPHS AND VIDEO" dataDxfId="62" totalsRowDxfId="61"/>
    <tableColumn id="2" xr3:uid="{06C99316-D4AE-48CE-BFB5-CA7965A43D76}" name="Estimated Costs" dataDxfId="60" totalsRowDxfId="59"/>
    <tableColumn id="3" xr3:uid="{4B9C9B8D-75DC-40A3-8CAA-0208592C6665}" name="Actual Costs" dataDxfId="58" totalsRowDxfId="57"/>
    <tableColumn id="4" xr3:uid="{E0911D27-A0A1-49E7-932A-5EC5053A3D92}" name="Variance" dataDxfId="56" totalsRowDxfId="55">
      <calculatedColumnFormula>TBL_PhotographsAndVideo[[#This Row],[Estimated Costs]]-TBL_PhotographsAndVideo[[#This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photographs and video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7BE1F1-4B8C-4DF4-AA14-0C4BB64BDEB4}" name="TBL_FavorsAndGifts" displayName="TBL_FavorsAndGifts" ref="B50:E54" totalsRowShown="0" headerRowDxfId="54" dataDxfId="53" totalsRowDxfId="52">
  <tableColumns count="4">
    <tableColumn id="1" xr3:uid="{E4627C73-7A62-4578-945B-DAC72C7A87D9}" name="FAVORS AND GIFTS" dataDxfId="51" totalsRowDxfId="50"/>
    <tableColumn id="2" xr3:uid="{6FDB144A-A964-4F74-9D4C-E304FB3EC70C}" name="Estimated Costs" dataDxfId="49" totalsRowDxfId="48"/>
    <tableColumn id="3" xr3:uid="{64630A81-E815-4A78-ACF4-D4DE0E8F64FB}" name="Actual Costs" dataDxfId="47" totalsRowDxfId="46"/>
    <tableColumn id="4" xr3:uid="{815E4B9D-FB6A-4C05-B318-B389C0BA126F}" name="Variance" dataDxfId="45" totalsRowDxfId="44">
      <calculatedColumnFormula>TBL_FavorsAndGifts[[#This Row],[Estimated Costs]]-TBL_FavorsAndGifts[[#This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favors and gift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13E7C0-2B9A-4FAC-8434-E5C440055B4F}" name="TBL_Ceremony" displayName="TBL_Ceremony" ref="B56:E60" totalsRowShown="0" headerRowDxfId="43" dataDxfId="42" totalsRowDxfId="41">
  <tableColumns count="4">
    <tableColumn id="1" xr3:uid="{79408B18-5105-4D51-9DCE-C0056136F535}" name="CEREMONY" dataDxfId="40" totalsRowDxfId="39"/>
    <tableColumn id="2" xr3:uid="{15354407-7A59-4916-A74C-858FF72FEAA1}" name="Estimated Costs" dataDxfId="38" totalsRowDxfId="37"/>
    <tableColumn id="3" xr3:uid="{AA652343-30BA-42F2-8C23-114F9101CF04}" name="Actual Costs" dataDxfId="36" totalsRowDxfId="35"/>
    <tableColumn id="4" xr3:uid="{F93D1B7E-8925-48B9-97D0-5760B77E2560}" name="Variance" dataDxfId="34" totalsRowDxfId="33">
      <calculatedColumnFormula>TBL_Ceremony[[#This Row],[Estimated Costs]]-TBL_Ceremony[[#This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ceremon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2EA98D1-8B14-4C93-93EC-00B09A46B8ED}" name="TBL_Stationery" displayName="TBL_Stationery" ref="B62:E71" totalsRowShown="0" headerRowDxfId="32" dataDxfId="31" totalsRowDxfId="30">
  <tableColumns count="4">
    <tableColumn id="1" xr3:uid="{465EA448-8D04-42A1-A45C-7AF51BA3A9E1}" name="STATIONERY" dataDxfId="29" totalsRowDxfId="28"/>
    <tableColumn id="2" xr3:uid="{C9BA61C6-2E6B-48BD-A5D8-6D58D6229B05}" name="Estimated Costs" dataDxfId="27" totalsRowDxfId="26"/>
    <tableColumn id="3" xr3:uid="{A144F3AB-224D-45C1-89F9-9BDCF7C4177F}" name="Actual Costs" dataDxfId="25" totalsRowDxfId="24"/>
    <tableColumn id="4" xr3:uid="{822242B1-3231-4718-84DD-0CF336B4BC89}" name="Variance" dataDxfId="23" totalsRowDxfId="22">
      <calculatedColumnFormula>TBL_Stationery[[#This Row],[Estimated Costs]]-TBL_Stationery[[#This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stationery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8C782D2-BA88-477B-BF41-C2663A5CBE90}" name="TBL_WeddingRings" displayName="TBL_WeddingRings" ref="B73:E76" totalsRowShown="0" headerRowDxfId="21" dataDxfId="20" totalsRowDxfId="19">
  <tableColumns count="4">
    <tableColumn id="1" xr3:uid="{A47EA4AA-3527-4690-9D03-188E0507784A}" name="WEDDING RINGS" dataDxfId="18" totalsRowDxfId="17"/>
    <tableColumn id="2" xr3:uid="{21861525-D6F0-45BE-BC68-3078068996E9}" name="Estimated Costs" dataDxfId="16" totalsRowDxfId="15"/>
    <tableColumn id="3" xr3:uid="{EB9F5048-17F0-4F0F-BCCB-BC52581B5ED4}" name="Actual Costs" dataDxfId="14" totalsRowDxfId="13"/>
    <tableColumn id="4" xr3:uid="{48065893-6147-4162-9E1B-5B2CF122ECD0}" name="Variance" dataDxfId="12" totalsRowDxfId="11">
      <calculatedColumnFormula>TBL_WeddingRings[[#This Row],[Estimated Costs]]-TBL_WeddingRings[[#This Row],[Actual Costs]]</calculatedColumnFormula>
    </tableColumn>
  </tableColumns>
  <tableStyleInfo name="TableStyleLight9" showFirstColumn="0" showLastColumn="0" showRowStripes="0" showColumnStripes="0"/>
  <extLst>
    <ext xmlns:x14="http://schemas.microsoft.com/office/spreadsheetml/2009/9/main" uri="{504A1905-F514-4f6f-8877-14C23A59335A}">
      <x14:table altTextSummary="Table containing costs related to wedding rings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D7E7D-5A57-48B4-AFB5-4DDF0FACB0A0}">
  <dimension ref="B2:E84"/>
  <sheetViews>
    <sheetView showGridLines="0" showRowColHeaders="0" tabSelected="1" showRuler="0" view="pageLayout" zoomScale="90" zoomScaleNormal="100" zoomScalePageLayoutView="90" workbookViewId="0">
      <selection activeCell="B2" sqref="B2:E2"/>
    </sheetView>
  </sheetViews>
  <sheetFormatPr defaultRowHeight="15" x14ac:dyDescent="0.25"/>
  <cols>
    <col min="1" max="1" width="2.7109375" customWidth="1"/>
    <col min="2" max="2" width="33.5703125" customWidth="1"/>
    <col min="3" max="3" width="18" customWidth="1"/>
    <col min="4" max="4" width="18" style="18" customWidth="1"/>
    <col min="5" max="5" width="18" customWidth="1"/>
  </cols>
  <sheetData>
    <row r="2" spans="2:5" ht="95.25" customHeight="1" thickBot="1" x14ac:dyDescent="0.3">
      <c r="B2" s="41" t="s">
        <v>57</v>
      </c>
      <c r="C2" s="41"/>
      <c r="D2" s="41"/>
      <c r="E2" s="41"/>
    </row>
    <row r="3" spans="2:5" ht="17.25" customHeight="1" x14ac:dyDescent="0.25">
      <c r="B3" s="33"/>
      <c r="C3" s="33"/>
      <c r="D3" s="33"/>
      <c r="E3" s="33"/>
    </row>
    <row r="4" spans="2:5" ht="24.75" customHeight="1" thickBot="1" x14ac:dyDescent="0.3">
      <c r="B4" s="32" t="s">
        <v>0</v>
      </c>
      <c r="C4" s="19"/>
      <c r="D4" s="20"/>
      <c r="E4" s="19"/>
    </row>
    <row r="5" spans="2:5" x14ac:dyDescent="0.25">
      <c r="B5" s="1"/>
      <c r="C5" s="2"/>
      <c r="D5" s="14"/>
      <c r="E5" s="2"/>
    </row>
    <row r="6" spans="2:5" ht="16.5" customHeight="1" x14ac:dyDescent="0.25">
      <c r="B6" s="12" t="s">
        <v>1</v>
      </c>
      <c r="C6" s="3" t="s">
        <v>2</v>
      </c>
      <c r="D6" s="15" t="s">
        <v>3</v>
      </c>
      <c r="E6" s="4" t="s">
        <v>4</v>
      </c>
    </row>
    <row r="7" spans="2:5" ht="16.5" customHeight="1" x14ac:dyDescent="0.25">
      <c r="B7" s="7" t="s">
        <v>5</v>
      </c>
      <c r="C7" s="21">
        <v>1300</v>
      </c>
      <c r="D7" s="21">
        <v>1150</v>
      </c>
      <c r="E7" s="23">
        <f>TBL_Reception[[#This Row],[Estimated Costs]]-TBL_Reception[[#This Row],[Actual Costs]]</f>
        <v>150</v>
      </c>
    </row>
    <row r="8" spans="2:5" ht="16.5" customHeight="1" x14ac:dyDescent="0.25">
      <c r="B8" s="34" t="s">
        <v>6</v>
      </c>
      <c r="C8" s="35">
        <v>2200</v>
      </c>
      <c r="D8" s="35">
        <v>1100</v>
      </c>
      <c r="E8" s="36">
        <f>TBL_Reception[[#This Row],[Estimated Costs]]-TBL_Reception[[#This Row],[Actual Costs]]</f>
        <v>1100</v>
      </c>
    </row>
    <row r="9" spans="2:5" ht="16.5" customHeight="1" x14ac:dyDescent="0.25">
      <c r="B9" s="7" t="s">
        <v>7</v>
      </c>
      <c r="C9" s="21">
        <v>2500</v>
      </c>
      <c r="D9" s="21">
        <v>1250</v>
      </c>
      <c r="E9" s="23">
        <f>TBL_Reception[[#This Row],[Estimated Costs]]-TBL_Reception[[#This Row],[Actual Costs]]</f>
        <v>1250</v>
      </c>
    </row>
    <row r="10" spans="2:5" ht="16.5" customHeight="1" x14ac:dyDescent="0.25">
      <c r="B10" s="34" t="s">
        <v>8</v>
      </c>
      <c r="C10" s="35">
        <v>2400</v>
      </c>
      <c r="D10" s="35">
        <v>1350</v>
      </c>
      <c r="E10" s="36">
        <f>TBL_Reception[[#This Row],[Estimated Costs]]-TBL_Reception[[#This Row],[Actual Costs]]</f>
        <v>1050</v>
      </c>
    </row>
    <row r="11" spans="2:5" ht="16.5" customHeight="1" x14ac:dyDescent="0.25">
      <c r="B11" s="8" t="s">
        <v>9</v>
      </c>
      <c r="C11" s="21">
        <v>1300</v>
      </c>
      <c r="D11" s="21">
        <v>1150</v>
      </c>
      <c r="E11" s="24">
        <f>TBL_Reception[[#This Row],[Estimated Costs]]-TBL_Reception[[#This Row],[Actual Costs]]</f>
        <v>150</v>
      </c>
    </row>
    <row r="12" spans="2:5" ht="16.5" customHeight="1" x14ac:dyDescent="0.25">
      <c r="B12" s="27" t="s">
        <v>10</v>
      </c>
      <c r="C12" s="28">
        <f>C7+C8+C9+C10+C11</f>
        <v>9700</v>
      </c>
      <c r="D12" s="28">
        <f>D7+D8+D9+D10+D11</f>
        <v>6000</v>
      </c>
      <c r="E12" s="29">
        <f>TBL_Reception[[#This Row],[Estimated Costs]]-TBL_Reception[[#This Row],[Actual Costs]]</f>
        <v>3700</v>
      </c>
    </row>
    <row r="13" spans="2:5" ht="16.5" customHeight="1" x14ac:dyDescent="0.25">
      <c r="B13" s="10"/>
      <c r="C13" s="11"/>
      <c r="D13" s="16"/>
      <c r="E13" s="11"/>
    </row>
    <row r="14" spans="2:5" ht="16.5" customHeight="1" x14ac:dyDescent="0.25">
      <c r="B14" s="6" t="s">
        <v>11</v>
      </c>
      <c r="C14" s="3" t="s">
        <v>2</v>
      </c>
      <c r="D14" s="15" t="s">
        <v>3</v>
      </c>
      <c r="E14" s="4" t="s">
        <v>4</v>
      </c>
    </row>
    <row r="15" spans="2:5" ht="16.5" customHeight="1" x14ac:dyDescent="0.25">
      <c r="B15" s="7" t="s">
        <v>12</v>
      </c>
      <c r="C15" s="21">
        <v>2500</v>
      </c>
      <c r="D15" s="21">
        <v>1250</v>
      </c>
      <c r="E15" s="23">
        <f>TBL_Attire[[#This Row],[Estimated Costs]]-TBL_Attire[[#This Row],[Actual Costs]]</f>
        <v>1250</v>
      </c>
    </row>
    <row r="16" spans="2:5" ht="16.5" customHeight="1" x14ac:dyDescent="0.25">
      <c r="B16" s="34" t="s">
        <v>13</v>
      </c>
      <c r="C16" s="35">
        <v>2400</v>
      </c>
      <c r="D16" s="35">
        <v>1350</v>
      </c>
      <c r="E16" s="36">
        <f>TBL_Attire[[#This Row],[Estimated Costs]]-TBL_Attire[[#This Row],[Actual Costs]]</f>
        <v>1050</v>
      </c>
    </row>
    <row r="17" spans="2:5" ht="16.5" customHeight="1" x14ac:dyDescent="0.25">
      <c r="B17" s="7" t="s">
        <v>14</v>
      </c>
      <c r="C17" s="21">
        <v>1300</v>
      </c>
      <c r="D17" s="21">
        <v>1150</v>
      </c>
      <c r="E17" s="23">
        <f>TBL_Attire[[#This Row],[Estimated Costs]]-TBL_Attire[[#This Row],[Actual Costs]]</f>
        <v>150</v>
      </c>
    </row>
    <row r="18" spans="2:5" ht="16.5" customHeight="1" x14ac:dyDescent="0.25">
      <c r="B18" s="34" t="s">
        <v>15</v>
      </c>
      <c r="C18" s="35">
        <v>2200</v>
      </c>
      <c r="D18" s="35">
        <v>1100</v>
      </c>
      <c r="E18" s="36">
        <f>TBL_Attire[[#This Row],[Estimated Costs]]-TBL_Attire[[#This Row],[Actual Costs]]</f>
        <v>1100</v>
      </c>
    </row>
    <row r="19" spans="2:5" ht="16.5" customHeight="1" x14ac:dyDescent="0.25">
      <c r="B19" s="7" t="s">
        <v>16</v>
      </c>
      <c r="C19" s="21">
        <v>2500</v>
      </c>
      <c r="D19" s="21">
        <v>1250</v>
      </c>
      <c r="E19" s="23">
        <f>TBL_Attire[[#This Row],[Estimated Costs]]-TBL_Attire[[#This Row],[Actual Costs]]</f>
        <v>1250</v>
      </c>
    </row>
    <row r="20" spans="2:5" ht="16.5" customHeight="1" x14ac:dyDescent="0.25">
      <c r="B20" s="37" t="s">
        <v>9</v>
      </c>
      <c r="C20" s="35">
        <v>2400</v>
      </c>
      <c r="D20" s="35">
        <v>1350</v>
      </c>
      <c r="E20" s="38">
        <f>TBL_Attire[[#This Row],[Estimated Costs]]-TBL_Attire[[#This Row],[Actual Costs]]</f>
        <v>1050</v>
      </c>
    </row>
    <row r="21" spans="2:5" ht="16.5" customHeight="1" x14ac:dyDescent="0.25">
      <c r="B21" s="25" t="s">
        <v>10</v>
      </c>
      <c r="C21" s="26">
        <f>C15+C16+C17+C18+C19+C20</f>
        <v>13300</v>
      </c>
      <c r="D21" s="26">
        <f>D15+D16+D17+D18+D19+D20</f>
        <v>7450</v>
      </c>
      <c r="E21" s="26">
        <f>E15+E16+E17+E18+E19+E20</f>
        <v>5850</v>
      </c>
    </row>
    <row r="22" spans="2:5" ht="16.5" customHeight="1" x14ac:dyDescent="0.25">
      <c r="B22" s="10"/>
      <c r="C22" s="11"/>
      <c r="D22" s="16"/>
      <c r="E22" s="11"/>
    </row>
    <row r="23" spans="2:5" ht="16.5" customHeight="1" x14ac:dyDescent="0.25">
      <c r="B23" s="13" t="s">
        <v>17</v>
      </c>
      <c r="C23" s="5" t="s">
        <v>2</v>
      </c>
      <c r="D23" s="17" t="s">
        <v>3</v>
      </c>
      <c r="E23" s="5" t="s">
        <v>4</v>
      </c>
    </row>
    <row r="24" spans="2:5" ht="16.5" customHeight="1" x14ac:dyDescent="0.25">
      <c r="B24" s="9" t="s">
        <v>18</v>
      </c>
      <c r="C24" s="21">
        <v>1500</v>
      </c>
      <c r="D24" s="21">
        <v>1250</v>
      </c>
      <c r="E24" s="22">
        <f>TBL_FlowersAndDecor[[#This Row],[Estimated Costs]]-TBL_FlowersAndDecor[[#This Row],[Actual Costs]]</f>
        <v>250</v>
      </c>
    </row>
    <row r="25" spans="2:5" ht="16.5" customHeight="1" x14ac:dyDescent="0.25">
      <c r="B25" s="39" t="s">
        <v>19</v>
      </c>
      <c r="C25" s="35">
        <v>1400</v>
      </c>
      <c r="D25" s="35">
        <v>1350</v>
      </c>
      <c r="E25" s="40">
        <f>TBL_FlowersAndDecor[[#This Row],[Estimated Costs]]-TBL_FlowersAndDecor[[#This Row],[Actual Costs]]</f>
        <v>50</v>
      </c>
    </row>
    <row r="26" spans="2:5" ht="16.5" customHeight="1" x14ac:dyDescent="0.25">
      <c r="B26" s="9" t="s">
        <v>20</v>
      </c>
      <c r="C26" s="21">
        <v>1300</v>
      </c>
      <c r="D26" s="21">
        <v>1150</v>
      </c>
      <c r="E26" s="22">
        <f>TBL_FlowersAndDecor[[#This Row],[Estimated Costs]]-TBL_FlowersAndDecor[[#This Row],[Actual Costs]]</f>
        <v>150</v>
      </c>
    </row>
    <row r="27" spans="2:5" ht="16.5" customHeight="1" x14ac:dyDescent="0.25">
      <c r="B27" s="39" t="s">
        <v>21</v>
      </c>
      <c r="C27" s="35">
        <v>1200</v>
      </c>
      <c r="D27" s="35">
        <v>1100</v>
      </c>
      <c r="E27" s="40">
        <f>TBL_FlowersAndDecor[[#This Row],[Estimated Costs]]-TBL_FlowersAndDecor[[#This Row],[Actual Costs]]</f>
        <v>100</v>
      </c>
    </row>
    <row r="28" spans="2:5" ht="16.5" customHeight="1" x14ac:dyDescent="0.25">
      <c r="B28" s="9" t="s">
        <v>22</v>
      </c>
      <c r="C28" s="21">
        <v>1100</v>
      </c>
      <c r="D28" s="21">
        <v>170</v>
      </c>
      <c r="E28" s="22">
        <f>TBL_FlowersAndDecor[[#This Row],[Estimated Costs]]-TBL_FlowersAndDecor[[#This Row],[Actual Costs]]</f>
        <v>930</v>
      </c>
    </row>
    <row r="29" spans="2:5" ht="16.5" customHeight="1" x14ac:dyDescent="0.25">
      <c r="B29" s="39" t="s">
        <v>23</v>
      </c>
      <c r="C29" s="35">
        <v>1450</v>
      </c>
      <c r="D29" s="35">
        <v>1140</v>
      </c>
      <c r="E29" s="40">
        <f>TBL_FlowersAndDecor[[#This Row],[Estimated Costs]]-TBL_FlowersAndDecor[[#This Row],[Actual Costs]]</f>
        <v>310</v>
      </c>
    </row>
    <row r="30" spans="2:5" ht="16.5" customHeight="1" x14ac:dyDescent="0.25">
      <c r="B30" s="9" t="s">
        <v>24</v>
      </c>
      <c r="C30" s="21">
        <v>1300</v>
      </c>
      <c r="D30" s="21">
        <v>1150</v>
      </c>
      <c r="E30" s="22">
        <f>TBL_FlowersAndDecor[[#This Row],[Estimated Costs]]-TBL_FlowersAndDecor[[#This Row],[Actual Costs]]</f>
        <v>150</v>
      </c>
    </row>
    <row r="31" spans="2:5" ht="16.5" customHeight="1" x14ac:dyDescent="0.25">
      <c r="B31" s="39" t="s">
        <v>25</v>
      </c>
      <c r="C31" s="35">
        <v>1200</v>
      </c>
      <c r="D31" s="35">
        <v>1100</v>
      </c>
      <c r="E31" s="40">
        <f>TBL_FlowersAndDecor[[#This Row],[Estimated Costs]]-TBL_FlowersAndDecor[[#This Row],[Actual Costs]]</f>
        <v>100</v>
      </c>
    </row>
    <row r="32" spans="2:5" ht="16.5" customHeight="1" x14ac:dyDescent="0.25">
      <c r="B32" s="9" t="s">
        <v>9</v>
      </c>
      <c r="C32" s="21">
        <v>1100</v>
      </c>
      <c r="D32" s="21">
        <v>170</v>
      </c>
      <c r="E32" s="22">
        <f>TBL_FlowersAndDecor[[#This Row],[Estimated Costs]]-TBL_FlowersAndDecor[[#This Row],[Actual Costs]]</f>
        <v>930</v>
      </c>
    </row>
    <row r="33" spans="2:5" ht="16.5" customHeight="1" x14ac:dyDescent="0.25">
      <c r="B33" s="25" t="s">
        <v>10</v>
      </c>
      <c r="C33" s="26">
        <f>C24+C25+C26+C27+C28+C29+C30+C31+C32</f>
        <v>11550</v>
      </c>
      <c r="D33" s="26">
        <f>D24+D25+D26+D27+D28+D29+D30+D31+D32</f>
        <v>8580</v>
      </c>
      <c r="E33" s="26">
        <f>TBL_FlowersAndDecor[[#This Row],[Estimated Costs]]-TBL_FlowersAndDecor[[#This Row],[Actual Costs]]</f>
        <v>2970</v>
      </c>
    </row>
    <row r="34" spans="2:5" ht="16.5" customHeight="1" x14ac:dyDescent="0.25">
      <c r="B34" s="10"/>
      <c r="C34" s="11"/>
      <c r="D34" s="16"/>
      <c r="E34" s="11"/>
    </row>
    <row r="35" spans="2:5" ht="16.5" customHeight="1" x14ac:dyDescent="0.25">
      <c r="B35" s="13" t="s">
        <v>26</v>
      </c>
      <c r="C35" s="5" t="s">
        <v>2</v>
      </c>
      <c r="D35" s="17" t="s">
        <v>3</v>
      </c>
      <c r="E35" s="5" t="s">
        <v>4</v>
      </c>
    </row>
    <row r="36" spans="2:5" ht="16.5" customHeight="1" x14ac:dyDescent="0.25">
      <c r="B36" s="9" t="s">
        <v>27</v>
      </c>
      <c r="C36" s="21">
        <v>2400</v>
      </c>
      <c r="D36" s="21">
        <v>1350</v>
      </c>
      <c r="E36" s="22">
        <f>TBL_Music[[#This Row],[Estimated Costs]]-TBL_Music[[#This Row],[Actual Costs]]</f>
        <v>1050</v>
      </c>
    </row>
    <row r="37" spans="2:5" ht="16.5" customHeight="1" x14ac:dyDescent="0.25">
      <c r="B37" s="39" t="s">
        <v>28</v>
      </c>
      <c r="C37" s="35">
        <v>1300</v>
      </c>
      <c r="D37" s="35">
        <v>1150</v>
      </c>
      <c r="E37" s="40">
        <f>TBL_Music[[#This Row],[Estimated Costs]]-TBL_Music[[#This Row],[Actual Costs]]</f>
        <v>150</v>
      </c>
    </row>
    <row r="38" spans="2:5" ht="16.5" customHeight="1" x14ac:dyDescent="0.25">
      <c r="B38" s="9" t="s">
        <v>29</v>
      </c>
      <c r="C38" s="21">
        <v>2200</v>
      </c>
      <c r="D38" s="21">
        <v>1100</v>
      </c>
      <c r="E38" s="22">
        <f>TBL_Music[[#This Row],[Estimated Costs]]-TBL_Music[[#This Row],[Actual Costs]]</f>
        <v>1100</v>
      </c>
    </row>
    <row r="39" spans="2:5" ht="16.5" customHeight="1" x14ac:dyDescent="0.25">
      <c r="B39" s="39" t="s">
        <v>30</v>
      </c>
      <c r="C39" s="35">
        <v>2500</v>
      </c>
      <c r="D39" s="35">
        <v>1250</v>
      </c>
      <c r="E39" s="40">
        <f>TBL_Music[[#This Row],[Estimated Costs]]-TBL_Music[[#This Row],[Actual Costs]]</f>
        <v>1250</v>
      </c>
    </row>
    <row r="40" spans="2:5" ht="16.5" customHeight="1" x14ac:dyDescent="0.25">
      <c r="B40" s="9" t="s">
        <v>9</v>
      </c>
      <c r="C40" s="21">
        <v>2400</v>
      </c>
      <c r="D40" s="21">
        <v>1350</v>
      </c>
      <c r="E40" s="22">
        <f>TBL_Music[[#This Row],[Estimated Costs]]-TBL_Music[[#This Row],[Actual Costs]]</f>
        <v>1050</v>
      </c>
    </row>
    <row r="41" spans="2:5" ht="16.5" customHeight="1" x14ac:dyDescent="0.25">
      <c r="B41" s="25" t="s">
        <v>10</v>
      </c>
      <c r="C41" s="26">
        <f>C36+C37+C38+C39+C40</f>
        <v>10800</v>
      </c>
      <c r="D41" s="26">
        <f>D36+D37+D38+D39+D40</f>
        <v>6200</v>
      </c>
      <c r="E41" s="26">
        <f>E36+E37+E38+E39+E40</f>
        <v>4600</v>
      </c>
    </row>
    <row r="42" spans="2:5" ht="16.5" customHeight="1" x14ac:dyDescent="0.25">
      <c r="B42" s="10"/>
      <c r="C42" s="11"/>
      <c r="D42" s="16"/>
      <c r="E42" s="11"/>
    </row>
    <row r="43" spans="2:5" ht="16.5" customHeight="1" x14ac:dyDescent="0.25">
      <c r="B43" s="13" t="s">
        <v>31</v>
      </c>
      <c r="C43" s="5" t="s">
        <v>2</v>
      </c>
      <c r="D43" s="17" t="s">
        <v>3</v>
      </c>
      <c r="E43" s="5" t="s">
        <v>4</v>
      </c>
    </row>
    <row r="44" spans="2:5" ht="16.5" customHeight="1" x14ac:dyDescent="0.25">
      <c r="B44" s="9" t="s">
        <v>32</v>
      </c>
      <c r="C44" s="21">
        <v>1300</v>
      </c>
      <c r="D44" s="21">
        <v>1150</v>
      </c>
      <c r="E44" s="22">
        <f>TBL_PhotographsAndVideo[[#This Row],[Estimated Costs]]-TBL_PhotographsAndVideo[[#This Row],[Actual Costs]]</f>
        <v>150</v>
      </c>
    </row>
    <row r="45" spans="2:5" ht="16.5" customHeight="1" x14ac:dyDescent="0.25">
      <c r="B45" s="39" t="s">
        <v>33</v>
      </c>
      <c r="C45" s="35">
        <v>2200</v>
      </c>
      <c r="D45" s="35">
        <v>1100</v>
      </c>
      <c r="E45" s="40">
        <f>TBL_PhotographsAndVideo[[#This Row],[Estimated Costs]]-TBL_PhotographsAndVideo[[#This Row],[Actual Costs]]</f>
        <v>1100</v>
      </c>
    </row>
    <row r="46" spans="2:5" ht="16.5" customHeight="1" x14ac:dyDescent="0.25">
      <c r="B46" s="9" t="s">
        <v>34</v>
      </c>
      <c r="C46" s="21">
        <v>2500</v>
      </c>
      <c r="D46" s="21">
        <v>1250</v>
      </c>
      <c r="E46" s="22">
        <f>TBL_PhotographsAndVideo[[#This Row],[Estimated Costs]]-TBL_PhotographsAndVideo[[#This Row],[Actual Costs]]</f>
        <v>1250</v>
      </c>
    </row>
    <row r="47" spans="2:5" ht="16.5" customHeight="1" x14ac:dyDescent="0.25">
      <c r="B47" s="39" t="s">
        <v>9</v>
      </c>
      <c r="C47" s="35">
        <v>2400</v>
      </c>
      <c r="D47" s="35">
        <v>1350</v>
      </c>
      <c r="E47" s="40">
        <f>TBL_PhotographsAndVideo[[#This Row],[Estimated Costs]]-TBL_PhotographsAndVideo[[#This Row],[Actual Costs]]</f>
        <v>1050</v>
      </c>
    </row>
    <row r="48" spans="2:5" ht="16.5" customHeight="1" x14ac:dyDescent="0.25">
      <c r="B48" s="30" t="s">
        <v>10</v>
      </c>
      <c r="C48" s="31">
        <f>C44+C45+C46+C47</f>
        <v>8400</v>
      </c>
      <c r="D48" s="31">
        <f>D44+D45+D46+D47</f>
        <v>4850</v>
      </c>
      <c r="E48" s="31">
        <f>TBL_PhotographsAndVideo[[#This Row],[Estimated Costs]]-TBL_PhotographsAndVideo[[#This Row],[Actual Costs]]</f>
        <v>3550</v>
      </c>
    </row>
    <row r="49" spans="2:5" ht="16.5" customHeight="1" x14ac:dyDescent="0.25">
      <c r="B49" s="10"/>
      <c r="C49" s="11"/>
      <c r="D49" s="16"/>
      <c r="E49" s="11"/>
    </row>
    <row r="50" spans="2:5" ht="16.5" customHeight="1" x14ac:dyDescent="0.25">
      <c r="B50" s="13" t="s">
        <v>35</v>
      </c>
      <c r="C50" s="5" t="s">
        <v>2</v>
      </c>
      <c r="D50" s="17" t="s">
        <v>3</v>
      </c>
      <c r="E50" s="5" t="s">
        <v>4</v>
      </c>
    </row>
    <row r="51" spans="2:5" ht="16.5" customHeight="1" x14ac:dyDescent="0.25">
      <c r="B51" s="9" t="s">
        <v>36</v>
      </c>
      <c r="C51" s="21">
        <v>1200</v>
      </c>
      <c r="D51" s="21">
        <v>1100</v>
      </c>
      <c r="E51" s="22">
        <f>TBL_FavorsAndGifts[[#This Row],[Estimated Costs]]-TBL_FavorsAndGifts[[#This Row],[Actual Costs]]</f>
        <v>100</v>
      </c>
    </row>
    <row r="52" spans="2:5" ht="16.5" customHeight="1" x14ac:dyDescent="0.25">
      <c r="B52" s="39" t="s">
        <v>37</v>
      </c>
      <c r="C52" s="35">
        <v>1100</v>
      </c>
      <c r="D52" s="35">
        <v>170</v>
      </c>
      <c r="E52" s="40">
        <f>TBL_FavorsAndGifts[[#This Row],[Estimated Costs]]-TBL_FavorsAndGifts[[#This Row],[Actual Costs]]</f>
        <v>930</v>
      </c>
    </row>
    <row r="53" spans="2:5" ht="16.5" customHeight="1" x14ac:dyDescent="0.25">
      <c r="B53" s="9" t="s">
        <v>9</v>
      </c>
      <c r="C53" s="21">
        <v>1450</v>
      </c>
      <c r="D53" s="21">
        <v>1140</v>
      </c>
      <c r="E53" s="22">
        <f>TBL_FavorsAndGifts[[#This Row],[Estimated Costs]]-TBL_FavorsAndGifts[[#This Row],[Actual Costs]]</f>
        <v>310</v>
      </c>
    </row>
    <row r="54" spans="2:5" ht="16.5" customHeight="1" x14ac:dyDescent="0.25">
      <c r="B54" s="30" t="s">
        <v>10</v>
      </c>
      <c r="C54" s="31">
        <f>C51+C52+C53</f>
        <v>3750</v>
      </c>
      <c r="D54" s="31">
        <f>D51+D52+D53</f>
        <v>2410</v>
      </c>
      <c r="E54" s="31">
        <f>TBL_FavorsAndGifts[[#This Row],[Estimated Costs]]-TBL_FavorsAndGifts[[#This Row],[Actual Costs]]</f>
        <v>1340</v>
      </c>
    </row>
    <row r="55" spans="2:5" ht="16.5" customHeight="1" x14ac:dyDescent="0.25">
      <c r="B55" s="10"/>
      <c r="C55" s="11"/>
      <c r="D55" s="16"/>
      <c r="E55" s="11"/>
    </row>
    <row r="56" spans="2:5" ht="16.5" customHeight="1" x14ac:dyDescent="0.25">
      <c r="B56" s="13" t="s">
        <v>38</v>
      </c>
      <c r="C56" s="5" t="s">
        <v>2</v>
      </c>
      <c r="D56" s="17" t="s">
        <v>3</v>
      </c>
      <c r="E56" s="5" t="s">
        <v>4</v>
      </c>
    </row>
    <row r="57" spans="2:5" ht="16.5" customHeight="1" x14ac:dyDescent="0.25">
      <c r="B57" s="9" t="s">
        <v>39</v>
      </c>
      <c r="C57" s="21">
        <v>1450</v>
      </c>
      <c r="D57" s="21">
        <v>1140</v>
      </c>
      <c r="E57" s="22">
        <f>TBL_Ceremony[[#This Row],[Estimated Costs]]-TBL_Ceremony[[#This Row],[Actual Costs]]</f>
        <v>310</v>
      </c>
    </row>
    <row r="58" spans="2:5" ht="16.5" customHeight="1" x14ac:dyDescent="0.25">
      <c r="B58" s="39" t="s">
        <v>40</v>
      </c>
      <c r="C58" s="35">
        <v>1300</v>
      </c>
      <c r="D58" s="35">
        <v>1150</v>
      </c>
      <c r="E58" s="40">
        <f>TBL_Ceremony[[#This Row],[Estimated Costs]]-TBL_Ceremony[[#This Row],[Actual Costs]]</f>
        <v>150</v>
      </c>
    </row>
    <row r="59" spans="2:5" ht="16.5" customHeight="1" x14ac:dyDescent="0.25">
      <c r="B59" s="9" t="s">
        <v>9</v>
      </c>
      <c r="C59" s="21">
        <v>1200</v>
      </c>
      <c r="D59" s="21">
        <v>1100</v>
      </c>
      <c r="E59" s="22">
        <f>TBL_Ceremony[[#This Row],[Estimated Costs]]-TBL_Ceremony[[#This Row],[Actual Costs]]</f>
        <v>100</v>
      </c>
    </row>
    <row r="60" spans="2:5" ht="16.5" customHeight="1" x14ac:dyDescent="0.25">
      <c r="B60" s="30" t="s">
        <v>10</v>
      </c>
      <c r="C60" s="31">
        <f>C57+C58+C59</f>
        <v>3950</v>
      </c>
      <c r="D60" s="31">
        <f>D57+D58+D59</f>
        <v>3390</v>
      </c>
      <c r="E60" s="31">
        <f>E57+E58+E59</f>
        <v>560</v>
      </c>
    </row>
    <row r="61" spans="2:5" ht="16.5" customHeight="1" x14ac:dyDescent="0.25">
      <c r="B61" s="10"/>
      <c r="C61" s="11"/>
      <c r="D61" s="16"/>
      <c r="E61" s="11"/>
    </row>
    <row r="62" spans="2:5" ht="16.5" customHeight="1" x14ac:dyDescent="0.25">
      <c r="B62" s="13" t="s">
        <v>41</v>
      </c>
      <c r="C62" s="5" t="s">
        <v>2</v>
      </c>
      <c r="D62" s="17" t="s">
        <v>3</v>
      </c>
      <c r="E62" s="5" t="s">
        <v>4</v>
      </c>
    </row>
    <row r="63" spans="2:5" ht="16.5" customHeight="1" x14ac:dyDescent="0.25">
      <c r="B63" s="9" t="s">
        <v>42</v>
      </c>
      <c r="C63" s="21">
        <v>1500</v>
      </c>
      <c r="D63" s="21">
        <v>1250</v>
      </c>
      <c r="E63" s="22">
        <f>TBL_Stationery[[#This Row],[Estimated Costs]]-TBL_Stationery[[#This Row],[Actual Costs]]</f>
        <v>250</v>
      </c>
    </row>
    <row r="64" spans="2:5" ht="16.5" customHeight="1" x14ac:dyDescent="0.25">
      <c r="B64" s="39" t="s">
        <v>43</v>
      </c>
      <c r="C64" s="35">
        <v>1400</v>
      </c>
      <c r="D64" s="35">
        <v>1350</v>
      </c>
      <c r="E64" s="40">
        <f>TBL_Stationery[[#This Row],[Estimated Costs]]-TBL_Stationery[[#This Row],[Actual Costs]]</f>
        <v>50</v>
      </c>
    </row>
    <row r="65" spans="2:5" ht="16.5" customHeight="1" x14ac:dyDescent="0.25">
      <c r="B65" s="9" t="s">
        <v>44</v>
      </c>
      <c r="C65" s="21">
        <v>1300</v>
      </c>
      <c r="D65" s="21">
        <v>1150</v>
      </c>
      <c r="E65" s="22">
        <f>TBL_Stationery[[#This Row],[Estimated Costs]]-TBL_Stationery[[#This Row],[Actual Costs]]</f>
        <v>150</v>
      </c>
    </row>
    <row r="66" spans="2:5" ht="16.5" customHeight="1" x14ac:dyDescent="0.25">
      <c r="B66" s="39" t="s">
        <v>45</v>
      </c>
      <c r="C66" s="35">
        <v>1200</v>
      </c>
      <c r="D66" s="35">
        <v>1100</v>
      </c>
      <c r="E66" s="40">
        <f>TBL_Stationery[[#This Row],[Estimated Costs]]-TBL_Stationery[[#This Row],[Actual Costs]]</f>
        <v>100</v>
      </c>
    </row>
    <row r="67" spans="2:5" ht="16.5" customHeight="1" x14ac:dyDescent="0.25">
      <c r="B67" s="9" t="s">
        <v>46</v>
      </c>
      <c r="C67" s="21">
        <v>1100</v>
      </c>
      <c r="D67" s="21">
        <v>170</v>
      </c>
      <c r="E67" s="22">
        <f>TBL_Stationery[[#This Row],[Estimated Costs]]-TBL_Stationery[[#This Row],[Actual Costs]]</f>
        <v>930</v>
      </c>
    </row>
    <row r="68" spans="2:5" ht="16.5" customHeight="1" x14ac:dyDescent="0.25">
      <c r="B68" s="39" t="s">
        <v>47</v>
      </c>
      <c r="C68" s="35">
        <v>1450</v>
      </c>
      <c r="D68" s="35">
        <v>1140</v>
      </c>
      <c r="E68" s="40">
        <f>TBL_Stationery[[#This Row],[Estimated Costs]]-TBL_Stationery[[#This Row],[Actual Costs]]</f>
        <v>310</v>
      </c>
    </row>
    <row r="69" spans="2:5" ht="16.5" customHeight="1" x14ac:dyDescent="0.25">
      <c r="B69" s="9" t="s">
        <v>48</v>
      </c>
      <c r="C69" s="21">
        <v>1500</v>
      </c>
      <c r="D69" s="21">
        <v>1250</v>
      </c>
      <c r="E69" s="22">
        <f>TBL_Stationery[[#This Row],[Estimated Costs]]-TBL_Stationery[[#This Row],[Actual Costs]]</f>
        <v>250</v>
      </c>
    </row>
    <row r="70" spans="2:5" ht="16.5" customHeight="1" x14ac:dyDescent="0.25">
      <c r="B70" s="39" t="s">
        <v>9</v>
      </c>
      <c r="C70" s="35">
        <v>1400</v>
      </c>
      <c r="D70" s="35">
        <v>1350</v>
      </c>
      <c r="E70" s="40">
        <f>TBL_Stationery[[#This Row],[Estimated Costs]]-TBL_Stationery[[#This Row],[Actual Costs]]</f>
        <v>50</v>
      </c>
    </row>
    <row r="71" spans="2:5" ht="16.5" customHeight="1" x14ac:dyDescent="0.25">
      <c r="B71" s="30" t="s">
        <v>10</v>
      </c>
      <c r="C71" s="31">
        <f>C63+C64+C65+C66+C67+C68+C69+C70</f>
        <v>10850</v>
      </c>
      <c r="D71" s="31">
        <f t="shared" ref="D71:E71" si="0">D63+D64+D65+D66+D67+D68+D69+D70</f>
        <v>8760</v>
      </c>
      <c r="E71" s="31">
        <f t="shared" si="0"/>
        <v>2090</v>
      </c>
    </row>
    <row r="72" spans="2:5" ht="16.5" customHeight="1" x14ac:dyDescent="0.25">
      <c r="B72" s="10"/>
      <c r="C72" s="11"/>
      <c r="D72" s="16"/>
      <c r="E72" s="11"/>
    </row>
    <row r="73" spans="2:5" ht="16.5" customHeight="1" x14ac:dyDescent="0.25">
      <c r="B73" s="13" t="s">
        <v>49</v>
      </c>
      <c r="C73" s="5" t="s">
        <v>2</v>
      </c>
      <c r="D73" s="17" t="s">
        <v>3</v>
      </c>
      <c r="E73" s="5" t="s">
        <v>4</v>
      </c>
    </row>
    <row r="74" spans="2:5" ht="16.5" customHeight="1" x14ac:dyDescent="0.25">
      <c r="B74" s="9" t="s">
        <v>50</v>
      </c>
      <c r="C74" s="21">
        <v>1500</v>
      </c>
      <c r="D74" s="21">
        <v>1250</v>
      </c>
      <c r="E74" s="22">
        <f>TBL_WeddingRings[[#This Row],[Estimated Costs]]-TBL_WeddingRings[[#This Row],[Actual Costs]]</f>
        <v>250</v>
      </c>
    </row>
    <row r="75" spans="2:5" ht="16.5" customHeight="1" x14ac:dyDescent="0.25">
      <c r="B75" s="39" t="s">
        <v>51</v>
      </c>
      <c r="C75" s="35">
        <v>1400</v>
      </c>
      <c r="D75" s="35">
        <v>1350</v>
      </c>
      <c r="E75" s="40">
        <f>TBL_WeddingRings[[#This Row],[Estimated Costs]]-TBL_WeddingRings[[#This Row],[Actual Costs]]</f>
        <v>50</v>
      </c>
    </row>
    <row r="76" spans="2:5" ht="16.5" customHeight="1" x14ac:dyDescent="0.25">
      <c r="B76" s="30" t="s">
        <v>10</v>
      </c>
      <c r="C76" s="31">
        <f>C74+C75</f>
        <v>2900</v>
      </c>
      <c r="D76" s="31">
        <f>D74+D75</f>
        <v>2600</v>
      </c>
      <c r="E76" s="31">
        <f>TBL_WeddingRings[[#This Row],[Estimated Costs]]-TBL_WeddingRings[[#This Row],[Actual Costs]]</f>
        <v>300</v>
      </c>
    </row>
    <row r="77" spans="2:5" ht="16.5" customHeight="1" x14ac:dyDescent="0.25">
      <c r="B77" s="10"/>
      <c r="C77" s="11"/>
      <c r="D77" s="16"/>
      <c r="E77" s="11"/>
    </row>
    <row r="78" spans="2:5" ht="16.5" customHeight="1" x14ac:dyDescent="0.25">
      <c r="B78" s="13" t="s">
        <v>52</v>
      </c>
      <c r="C78" s="5" t="s">
        <v>2</v>
      </c>
      <c r="D78" s="17" t="s">
        <v>3</v>
      </c>
      <c r="E78" s="5" t="s">
        <v>4</v>
      </c>
    </row>
    <row r="79" spans="2:5" ht="16.5" customHeight="1" x14ac:dyDescent="0.25">
      <c r="B79" s="9" t="s">
        <v>53</v>
      </c>
      <c r="C79" s="21">
        <v>1200</v>
      </c>
      <c r="D79" s="21">
        <v>1100</v>
      </c>
      <c r="E79" s="22">
        <f>TBL_Transportation[[#This Row],[Estimated Costs]]-TBL_Transportation[[#This Row],[Actual Costs]]</f>
        <v>100</v>
      </c>
    </row>
    <row r="80" spans="2:5" ht="16.5" customHeight="1" x14ac:dyDescent="0.25">
      <c r="B80" s="39" t="s">
        <v>54</v>
      </c>
      <c r="C80" s="35">
        <v>1100</v>
      </c>
      <c r="D80" s="35">
        <v>170</v>
      </c>
      <c r="E80" s="40">
        <f>TBL_Transportation[[#This Row],[Estimated Costs]]-TBL_Transportation[[#This Row],[Actual Costs]]</f>
        <v>930</v>
      </c>
    </row>
    <row r="81" spans="2:5" ht="16.5" customHeight="1" x14ac:dyDescent="0.25">
      <c r="B81" s="9" t="s">
        <v>55</v>
      </c>
      <c r="C81" s="21">
        <v>1450</v>
      </c>
      <c r="D81" s="21">
        <v>1140</v>
      </c>
      <c r="E81" s="22">
        <f>TBL_Transportation[[#This Row],[Estimated Costs]]-TBL_Transportation[[#This Row],[Actual Costs]]</f>
        <v>310</v>
      </c>
    </row>
    <row r="82" spans="2:5" ht="16.5" customHeight="1" x14ac:dyDescent="0.25">
      <c r="B82" s="39" t="s">
        <v>56</v>
      </c>
      <c r="C82" s="35">
        <v>1300</v>
      </c>
      <c r="D82" s="35">
        <v>1150</v>
      </c>
      <c r="E82" s="40">
        <f>TBL_Transportation[[#This Row],[Estimated Costs]]-TBL_Transportation[[#This Row],[Actual Costs]]</f>
        <v>150</v>
      </c>
    </row>
    <row r="83" spans="2:5" ht="16.5" customHeight="1" x14ac:dyDescent="0.25">
      <c r="B83" s="9" t="s">
        <v>9</v>
      </c>
      <c r="C83" s="21">
        <v>1200</v>
      </c>
      <c r="D83" s="21">
        <v>1100</v>
      </c>
      <c r="E83" s="22">
        <f>TBL_Transportation[[#This Row],[Estimated Costs]]-TBL_Transportation[[#This Row],[Actual Costs]]</f>
        <v>100</v>
      </c>
    </row>
    <row r="84" spans="2:5" x14ac:dyDescent="0.25">
      <c r="B84" s="30" t="s">
        <v>10</v>
      </c>
      <c r="C84" s="31">
        <f>C79+C80+C81+C82+C83</f>
        <v>6250</v>
      </c>
      <c r="D84" s="31">
        <f>D79+D80+D81+D82+D83</f>
        <v>4660</v>
      </c>
      <c r="E84" s="31">
        <f>TBL_Transportation[[#This Row],[Estimated Costs]]-TBL_Transportation[[#This Row],[Actual Costs]]</f>
        <v>1590</v>
      </c>
    </row>
  </sheetData>
  <mergeCells count="1">
    <mergeCell ref="B2:E2"/>
  </mergeCells>
  <pageMargins left="0.7" right="0.7" top="0.75" bottom="0.75" header="0.3" footer="0.3"/>
  <pageSetup orientation="portrait" r:id="rId1"/>
  <rowBreaks count="1" manualBreakCount="1">
    <brk id="76" max="16383" man="1"/>
  </rowBreaks>
  <ignoredErrors>
    <ignoredError sqref="E21 E71 E60" calculatedColumn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2024-05-29T10:42:55Z</cp:lastPrinted>
  <dcterms:created xsi:type="dcterms:W3CDTF">2024-02-22T17:32:57Z</dcterms:created>
  <dcterms:modified xsi:type="dcterms:W3CDTF">2024-05-29T10:43:34Z</dcterms:modified>
</cp:coreProperties>
</file>