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Household Budget Templates\"/>
    </mc:Choice>
  </mc:AlternateContent>
  <xr:revisionPtr revIDLastSave="0" documentId="13_ncr:1_{2B3482EE-50AD-4B0C-ADD8-546B080716C7}" xr6:coauthVersionLast="47" xr6:coauthVersionMax="47" xr10:uidLastSave="{00000000-0000-0000-0000-000000000000}"/>
  <bookViews>
    <workbookView xWindow="-120" yWindow="-120" windowWidth="29040" windowHeight="15990" xr2:uid="{6DD3B75A-FEB3-4C99-B93E-13737C6474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J7" i="1"/>
  <c r="I7" i="1"/>
  <c r="H7" i="1"/>
  <c r="D95" i="1"/>
  <c r="E95" i="1"/>
  <c r="C95" i="1"/>
  <c r="J93" i="1"/>
  <c r="I93" i="1"/>
  <c r="H93" i="1"/>
  <c r="D88" i="1"/>
  <c r="E88" i="1"/>
  <c r="C88" i="1"/>
  <c r="I84" i="1" a="1"/>
  <c r="I84" i="1" s="1"/>
  <c r="J84" i="1" a="1"/>
  <c r="J84" i="1" s="1"/>
  <c r="H84" i="1" a="1"/>
  <c r="H84" i="1" s="1"/>
  <c r="D82" i="1"/>
  <c r="E82" i="1"/>
  <c r="C82" i="1"/>
  <c r="I75" i="1"/>
  <c r="J75" i="1"/>
  <c r="H75" i="1"/>
  <c r="D74" i="1"/>
  <c r="E74" i="1"/>
  <c r="C74" i="1"/>
  <c r="I67" i="1"/>
  <c r="J67" i="1"/>
  <c r="H67" i="1"/>
  <c r="D66" i="1"/>
  <c r="E66" i="1"/>
  <c r="C66" i="1"/>
  <c r="I61" i="1"/>
  <c r="J61" i="1"/>
  <c r="H61" i="1"/>
  <c r="D56" i="1"/>
  <c r="E56" i="1"/>
  <c r="C56" i="1"/>
  <c r="D45" i="1"/>
  <c r="E45" i="1"/>
  <c r="C45" i="1"/>
  <c r="I45" i="1"/>
  <c r="J45" i="1"/>
  <c r="H45" i="1"/>
  <c r="I38" i="1"/>
  <c r="J38" i="1"/>
  <c r="H38" i="1"/>
  <c r="I25" i="1"/>
  <c r="J25" i="1"/>
  <c r="H25" i="1"/>
  <c r="J44" i="1"/>
  <c r="J43" i="1"/>
  <c r="J42" i="1"/>
  <c r="J41" i="1"/>
  <c r="J37" i="1"/>
  <c r="J36" i="1"/>
  <c r="J35" i="1"/>
  <c r="J34" i="1"/>
  <c r="J28" i="1"/>
  <c r="J29" i="1"/>
  <c r="J30" i="1"/>
  <c r="J31" i="1"/>
  <c r="J32" i="1"/>
  <c r="J33" i="1"/>
  <c r="J24" i="1"/>
  <c r="J23" i="1"/>
  <c r="J22" i="1"/>
  <c r="J21" i="1"/>
  <c r="J20" i="1"/>
  <c r="J19" i="1"/>
  <c r="D33" i="1"/>
  <c r="E33" i="1"/>
  <c r="C33" i="1"/>
  <c r="E14" i="1"/>
  <c r="D14" i="1"/>
  <c r="C14" i="1"/>
  <c r="J92" i="1"/>
  <c r="J91" i="1"/>
  <c r="J90" i="1"/>
  <c r="J89" i="1"/>
  <c r="J88" i="1"/>
  <c r="J87" i="1"/>
  <c r="J83" i="1"/>
  <c r="J82" i="1"/>
  <c r="J81" i="1"/>
  <c r="J80" i="1"/>
  <c r="J79" i="1"/>
  <c r="J78" i="1"/>
  <c r="J74" i="1"/>
  <c r="J73" i="1"/>
  <c r="J72" i="1"/>
  <c r="J71" i="1"/>
  <c r="J70" i="1"/>
  <c r="J66" i="1"/>
  <c r="J65" i="1"/>
  <c r="J64" i="1"/>
  <c r="J60" i="1"/>
  <c r="J59" i="1"/>
  <c r="J58" i="1"/>
  <c r="J57" i="1"/>
  <c r="J56" i="1"/>
  <c r="J55" i="1"/>
  <c r="J48" i="1"/>
  <c r="J49" i="1"/>
  <c r="J50" i="1"/>
  <c r="J51" i="1"/>
  <c r="J52" i="1"/>
  <c r="J53" i="1"/>
  <c r="J54" i="1"/>
  <c r="E94" i="1"/>
  <c r="E93" i="1"/>
  <c r="E92" i="1"/>
  <c r="E91" i="1"/>
  <c r="E81" i="1"/>
  <c r="E80" i="1"/>
  <c r="E79" i="1"/>
  <c r="E78" i="1"/>
  <c r="E77" i="1"/>
  <c r="E87" i="1"/>
  <c r="E86" i="1"/>
  <c r="E85" i="1"/>
  <c r="E73" i="1"/>
  <c r="E72" i="1"/>
  <c r="E71" i="1"/>
  <c r="E70" i="1"/>
  <c r="E69" i="1"/>
  <c r="E65" i="1"/>
  <c r="E64" i="1"/>
  <c r="E59" i="1"/>
  <c r="E60" i="1"/>
  <c r="E61" i="1"/>
  <c r="E62" i="1"/>
  <c r="E63" i="1"/>
  <c r="E55" i="1"/>
  <c r="E54" i="1"/>
  <c r="E53" i="1"/>
  <c r="E52" i="1"/>
  <c r="E51" i="1"/>
  <c r="E50" i="1"/>
  <c r="E49" i="1"/>
  <c r="E48" i="1"/>
  <c r="E44" i="1"/>
  <c r="E35" i="1"/>
  <c r="E36" i="1"/>
  <c r="E37" i="1"/>
  <c r="E38" i="1"/>
  <c r="E39" i="1"/>
  <c r="E40" i="1"/>
  <c r="E41" i="1"/>
  <c r="E42" i="1"/>
  <c r="E43" i="1"/>
  <c r="E31" i="1"/>
  <c r="E30" i="1"/>
  <c r="E29" i="1"/>
  <c r="E28" i="1"/>
  <c r="E27" i="1"/>
  <c r="E26" i="1"/>
  <c r="E25" i="1"/>
  <c r="E24" i="1"/>
  <c r="E23" i="1"/>
  <c r="E22" i="1"/>
  <c r="E17" i="1"/>
  <c r="E18" i="1"/>
  <c r="E19" i="1"/>
  <c r="E20" i="1"/>
  <c r="E21" i="1"/>
  <c r="E6" i="1"/>
  <c r="E7" i="1"/>
  <c r="E8" i="1"/>
  <c r="E9" i="1"/>
  <c r="E10" i="1"/>
  <c r="E11" i="1"/>
  <c r="E12" i="1"/>
  <c r="E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<sst xmlns="http://schemas.openxmlformats.org/spreadsheetml/2006/main" count="215" uniqueCount="120">
  <si>
    <t>INCOME</t>
  </si>
  <si>
    <t>Budget</t>
  </si>
  <si>
    <t>Actual</t>
  </si>
  <si>
    <t>Difference</t>
  </si>
  <si>
    <t>[42]</t>
  </si>
  <si>
    <t>BUDGET SUMMARY</t>
  </si>
  <si>
    <t>Wages &amp; Tips</t>
  </si>
  <si>
    <t>Total Income</t>
  </si>
  <si>
    <t>Interest Income</t>
  </si>
  <si>
    <t>Total Expenses</t>
  </si>
  <si>
    <t>Dividends</t>
  </si>
  <si>
    <t>NET</t>
  </si>
  <si>
    <t>Gifts Received</t>
  </si>
  <si>
    <t>Refunds/Reimbursements</t>
  </si>
  <si>
    <t>Transfer from Savings</t>
  </si>
  <si>
    <t>Other</t>
  </si>
  <si>
    <t>HOME EXPENSES</t>
  </si>
  <si>
    <t>SAVINGS</t>
  </si>
  <si>
    <t>Mortgage/Rent</t>
  </si>
  <si>
    <t>Emergency Fund</t>
  </si>
  <si>
    <t>Electricity</t>
  </si>
  <si>
    <t>Transfer to Savings</t>
  </si>
  <si>
    <t>Gas/Oil</t>
  </si>
  <si>
    <t>Retirement (401k, IRA)</t>
  </si>
  <si>
    <t>Water/Sewer/Trash</t>
  </si>
  <si>
    <t>Investments</t>
  </si>
  <si>
    <t>Phone</t>
  </si>
  <si>
    <t>College</t>
  </si>
  <si>
    <t>Cable/Satellite</t>
  </si>
  <si>
    <t>Internet</t>
  </si>
  <si>
    <t>Furnishings/Appliances</t>
  </si>
  <si>
    <t>Lawn/Garden</t>
  </si>
  <si>
    <t>OBLIGATIONS</t>
  </si>
  <si>
    <t>Home Supplies</t>
  </si>
  <si>
    <t>Student Loan</t>
  </si>
  <si>
    <t>Maintenance</t>
  </si>
  <si>
    <t>Other Loan</t>
  </si>
  <si>
    <t>Improvements</t>
  </si>
  <si>
    <t>Credit Card #1</t>
  </si>
  <si>
    <t>Credit Card #2</t>
  </si>
  <si>
    <t>Credit Card #3</t>
  </si>
  <si>
    <t>Alimony/Child Support</t>
  </si>
  <si>
    <t>DAILY LIVING</t>
  </si>
  <si>
    <t>Federal Taxes</t>
  </si>
  <si>
    <t>Groceries</t>
  </si>
  <si>
    <t>State/Local Taxes</t>
  </si>
  <si>
    <t>Personal Supplies</t>
  </si>
  <si>
    <t>Legal Fees</t>
  </si>
  <si>
    <t>Clothing</t>
  </si>
  <si>
    <t>Cleaning Services</t>
  </si>
  <si>
    <t>Dining/Eating Out</t>
  </si>
  <si>
    <t>Dry Cleaning</t>
  </si>
  <si>
    <t>BUSINESS EXPENSE</t>
  </si>
  <si>
    <t>Salon/Barber</t>
  </si>
  <si>
    <t>Deductible Expenses</t>
  </si>
  <si>
    <t>Discretionary [Name 1]</t>
  </si>
  <si>
    <t>Non-Deductible Expenses</t>
  </si>
  <si>
    <t>Discretionary [Name 2]</t>
  </si>
  <si>
    <t>CHILDREN</t>
  </si>
  <si>
    <t>ENTERTAINMENT</t>
  </si>
  <si>
    <t>Medical</t>
  </si>
  <si>
    <t>Videos/DVDs</t>
  </si>
  <si>
    <t>Music</t>
  </si>
  <si>
    <t>School Tuition</t>
  </si>
  <si>
    <t>Games</t>
  </si>
  <si>
    <t>School Lunch</t>
  </si>
  <si>
    <t>Rentals</t>
  </si>
  <si>
    <t>School Supplies</t>
  </si>
  <si>
    <t>Movies/Theater</t>
  </si>
  <si>
    <t>Babysitting</t>
  </si>
  <si>
    <t>Concerts/Plays</t>
  </si>
  <si>
    <t>Toys/Games</t>
  </si>
  <si>
    <t>Books</t>
  </si>
  <si>
    <t>Hobbies</t>
  </si>
  <si>
    <t>Film/Photos</t>
  </si>
  <si>
    <t>Sports</t>
  </si>
  <si>
    <t>TRANSPORTATION</t>
  </si>
  <si>
    <t>Outdoor Recreation</t>
  </si>
  <si>
    <t>Vehicle Payments</t>
  </si>
  <si>
    <t>Toys/Gadgets</t>
  </si>
  <si>
    <t>Fuel</t>
  </si>
  <si>
    <t>Bus/Taxi/Train Fare</t>
  </si>
  <si>
    <t>Repairs</t>
  </si>
  <si>
    <t>{42}</t>
  </si>
  <si>
    <t>Registration/License</t>
  </si>
  <si>
    <t>PETS</t>
  </si>
  <si>
    <t>Food</t>
  </si>
  <si>
    <t>Toys/Supplies</t>
  </si>
  <si>
    <t>HEALTH</t>
  </si>
  <si>
    <t>Doctor/Dentist</t>
  </si>
  <si>
    <t>Medicine/Drugs</t>
  </si>
  <si>
    <t>Health Club Dues</t>
  </si>
  <si>
    <t>SUBSCRIPTIONS</t>
  </si>
  <si>
    <t>Emergency</t>
  </si>
  <si>
    <t>Newspaper</t>
  </si>
  <si>
    <t>Magazines</t>
  </si>
  <si>
    <t>Dues</t>
  </si>
  <si>
    <t>Club Memberships</t>
  </si>
  <si>
    <t>INSURANCE</t>
  </si>
  <si>
    <t>Auto</t>
  </si>
  <si>
    <t>Health</t>
  </si>
  <si>
    <t>Home/Rental</t>
  </si>
  <si>
    <t>VACATION</t>
  </si>
  <si>
    <t>Life</t>
  </si>
  <si>
    <t>Travel</t>
  </si>
  <si>
    <t>Lodging</t>
  </si>
  <si>
    <t>Rental Car</t>
  </si>
  <si>
    <t>EDUCATION</t>
  </si>
  <si>
    <t>Entertainment</t>
  </si>
  <si>
    <t>Music Lessons</t>
  </si>
  <si>
    <t>Tuition</t>
  </si>
  <si>
    <t>MISCELLANEOUS</t>
  </si>
  <si>
    <t>Bank Fees</t>
  </si>
  <si>
    <t>CHARITY/GIFTS</t>
  </si>
  <si>
    <t>Postage</t>
  </si>
  <si>
    <t>Gifts Given</t>
  </si>
  <si>
    <t>Charitable Donations</t>
  </si>
  <si>
    <t>Religious Donations</t>
  </si>
  <si>
    <t xml:space="preserve"> Household Budget Template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</si>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</sst>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b/>
      <sz val="2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1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/>
    </xf>
    <xf numFmtId="0" fontId="4" fillId="0" borderId="0" xfId="0" applyFont="1"/>
    <xf numFmtId="0" fontId="5" fillId="0" borderId="0" xfId="0" applyFont="1" applyAlignment="1">
      <alignment horizontal="right"/>
    </xf>
    <xf numFmtId="0" fontId="7" fillId="3" borderId="1" xfId="0" applyFont="1" applyFill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10" fillId="0" borderId="1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5" xfId="0" applyFont="1" applyBorder="1"/>
    <xf numFmtId="0" fontId="9" fillId="0" borderId="6" xfId="0" applyFont="1" applyBorder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1" xfId="0" applyFont="1" applyBorder="1"/>
    <xf numFmtId="4" fontId="7" fillId="0" borderId="1" xfId="1" applyNumberFormat="1" applyFont="1" applyFill="1" applyBorder="1"/>
    <xf numFmtId="4" fontId="7" fillId="2" borderId="1" xfId="1" applyNumberFormat="1" applyFont="1" applyFill="1" applyBorder="1"/>
    <xf numFmtId="43" fontId="7" fillId="2" borderId="1" xfId="1" applyFont="1" applyFill="1" applyBorder="1"/>
    <xf numFmtId="0" fontId="7" fillId="3" borderId="6" xfId="0" applyFont="1" applyFill="1" applyBorder="1"/>
    <xf numFmtId="44" fontId="12" fillId="0" borderId="8" xfId="2" applyFont="1" applyFill="1" applyBorder="1" applyAlignment="1">
      <alignment horizontal="center"/>
    </xf>
    <xf numFmtId="44" fontId="13" fillId="0" borderId="8" xfId="2" applyFont="1" applyFill="1" applyBorder="1" applyAlignment="1" applyProtection="1">
      <alignment horizontal="center" vertical="center"/>
      <protection locked="0" hidden="1"/>
    </xf>
    <xf numFmtId="44" fontId="12" fillId="2" borderId="8" xfId="2" applyFont="1" applyFill="1" applyBorder="1" applyAlignment="1">
      <alignment horizontal="center" vertical="center" wrapText="1"/>
    </xf>
    <xf numFmtId="44" fontId="13" fillId="2" borderId="8" xfId="2" applyFont="1" applyFill="1" applyBorder="1" applyAlignment="1" applyProtection="1">
      <alignment horizontal="center" vertical="center"/>
      <protection locked="0" hidden="1"/>
    </xf>
    <xf numFmtId="44" fontId="12" fillId="2" borderId="8" xfId="2" applyFont="1" applyFill="1" applyBorder="1" applyAlignment="1">
      <alignment horizontal="center" vertical="center"/>
    </xf>
    <xf numFmtId="44" fontId="14" fillId="3" borderId="7" xfId="2" applyFont="1" applyFill="1" applyBorder="1" applyAlignment="1">
      <alignment horizontal="center" vertical="center"/>
    </xf>
    <xf numFmtId="44" fontId="7" fillId="3" borderId="1" xfId="2" applyFont="1" applyFill="1" applyBorder="1" applyAlignment="1">
      <alignment horizontal="center" vertical="center"/>
    </xf>
    <xf numFmtId="44" fontId="14" fillId="3" borderId="1" xfId="2" applyFont="1" applyFill="1" applyBorder="1" applyAlignment="1">
      <alignment horizontal="center" vertical="center"/>
    </xf>
    <xf numFmtId="44" fontId="15" fillId="2" borderId="1" xfId="2" applyFont="1" applyFill="1" applyBorder="1" applyAlignment="1">
      <alignment horizontal="right" vertical="center"/>
    </xf>
    <xf numFmtId="44" fontId="15" fillId="0" borderId="1" xfId="2" applyFont="1" applyBorder="1" applyAlignment="1">
      <alignment horizontal="center" vertical="center"/>
    </xf>
    <xf numFmtId="44" fontId="15" fillId="2" borderId="1" xfId="2" applyFont="1" applyFill="1" applyBorder="1" applyAlignment="1">
      <alignment horizontal="center" vertical="center"/>
    </xf>
    <xf numFmtId="44" fontId="16" fillId="3" borderId="1" xfId="2" applyFont="1" applyFill="1" applyBorder="1" applyAlignment="1">
      <alignment horizontal="center" vertical="center"/>
    </xf>
    <xf numFmtId="44" fontId="15" fillId="0" borderId="1" xfId="2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6" fillId="3" borderId="0" xfId="0" applyFont="1" applyFill="1" applyAlignment="1">
      <alignment horizontal="center"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/>
    <xf numFmtId="43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8" fillId="5" borderId="2" xfId="0" applyFont="1" applyFill="1" applyBorder="1"/>
    <xf numFmtId="43" fontId="9" fillId="5" borderId="3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43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31"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outline="0">
        <top style="thin">
          <color indexed="55"/>
        </top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2"/>
        </patternFill>
      </fill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Calibri Light"/>
        <family val="2"/>
        <scheme val="maj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2"/>
        </patternFill>
      </fill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23"/>
        </bottom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6"/>
        </top>
        <bottom/>
        <vertical/>
        <horizontal/>
      </border>
    </dxf>
    <dxf>
      <font>
        <b/>
        <color theme="0"/>
      </font>
      <fill>
        <patternFill patternType="solid">
          <fgColor theme="6"/>
          <bgColor theme="6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4"/>
        </top>
        <bottom/>
        <vertical/>
        <horizontal/>
      </border>
    </dxf>
    <dxf>
      <font>
        <b/>
        <color theme="0"/>
      </font>
      <fill>
        <patternFill patternType="solid">
          <fgColor auto="1"/>
          <bgColor theme="4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</dxfs>
  <tableStyles count="2" defaultTableStyle="TableStyleMedium2" defaultPivotStyle="PivotStyleLight16">
    <tableStyle name="V42_ExpenseTable" pivot="0" count="5" xr9:uid="{09E78B2E-49A4-486F-B44B-2B5CC6E65E27}">
      <tableStyleElement type="wholeTable" dxfId="230"/>
      <tableStyleElement type="headerRow" dxfId="229"/>
      <tableStyleElement type="totalRow" dxfId="228"/>
      <tableStyleElement type="firstColumn" dxfId="227"/>
      <tableStyleElement type="lastColumn" dxfId="226"/>
    </tableStyle>
    <tableStyle name="V42_IncomeTable" pivot="0" count="5" xr9:uid="{974FAAB4-CE47-422E-98D1-AB82FA42FA6C}">
      <tableStyleElement type="wholeTable" dxfId="225"/>
      <tableStyleElement type="headerRow" dxfId="224"/>
      <tableStyleElement type="totalRow" dxfId="223"/>
      <tableStyleElement type="firstColumn" dxfId="222"/>
      <tableStyleElement type="lastColumn" dxfId="2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Sheet1!$G$6:$G$8</c:f>
              <c:strCache>
                <c:ptCount val="3"/>
                <c:pt idx="0">
                  <c:v>Total Income</c:v>
                </c:pt>
                <c:pt idx="1">
                  <c:v>Total Expenses</c:v>
                </c:pt>
                <c:pt idx="2">
                  <c:v>NET</c:v>
                </c:pt>
              </c:strCache>
            </c:strRef>
          </c:cat>
          <c:val>
            <c:numRef>
              <c:f>Sheet1!$H$6:$H$8</c:f>
              <c:numCache>
                <c:formatCode>_("$"* #,##0.00_);_("$"* \(#,##0.00\);_("$"* "-"??_);_(@_)</c:formatCode>
                <c:ptCount val="3"/>
                <c:pt idx="0">
                  <c:v>90000</c:v>
                </c:pt>
                <c:pt idx="1">
                  <c:v>141850</c:v>
                </c:pt>
                <c:pt idx="2">
                  <c:v>231850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1-44DE-A04E-A2F21E560877}"/>
            </c:ext>
          </c:extLst>
        </c:ser>
        <c:ser>
          <c:idx val="1"/>
          <c:order val="1"/>
          <c:tx>
            <c:strRef>
              <c:f>Sheet1!$I$5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Sheet1!$G$6:$G$8</c:f>
              <c:strCache>
                <c:ptCount val="3"/>
                <c:pt idx="0">
                  <c:v>Total Income</c:v>
                </c:pt>
                <c:pt idx="1">
                  <c:v>Total Expenses</c:v>
                </c:pt>
                <c:pt idx="2">
                  <c:v>NET</c:v>
                </c:pt>
              </c:strCache>
            </c:strRef>
          </c:cat>
          <c:val>
            <c:numRef>
              <c:f>Sheet1!$I$6:$I$8</c:f>
              <c:numCache>
                <c:formatCode>_("$"* #,##0.00_);_("$"* \(#,##0.00\);_("$"* "-"??_);_(@_)</c:formatCode>
                <c:ptCount val="3"/>
                <c:pt idx="0">
                  <c:v>90000</c:v>
                </c:pt>
                <c:pt idx="1">
                  <c:v>60550</c:v>
                </c:pt>
                <c:pt idx="2">
                  <c:v>150550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D1-44DE-A04E-A2F21E560877}"/>
            </c:ext>
          </c:extLst>
        </c:ser>
        <c:ser>
          <c:idx val="2"/>
          <c:order val="2"/>
          <c:tx>
            <c:strRef>
              <c:f>Sheet1!$J$5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Sheet1!$G$6:$G$8</c:f>
              <c:strCache>
                <c:ptCount val="3"/>
                <c:pt idx="0">
                  <c:v>Total Income</c:v>
                </c:pt>
                <c:pt idx="1">
                  <c:v>Total Expenses</c:v>
                </c:pt>
                <c:pt idx="2">
                  <c:v>NET</c:v>
                </c:pt>
              </c:strCache>
            </c:strRef>
          </c:cat>
          <c:val>
            <c:numRef>
              <c:f>Sheet1!$J$6:$J$8</c:f>
              <c:numCache>
                <c:formatCode>_("$"* #,##0.00_);_("$"* \(#,##0.00\);_("$"* "-"??_);_(@_)</c:formatCode>
                <c:ptCount val="3"/>
                <c:pt idx="0">
                  <c:v>90000</c:v>
                </c:pt>
                <c:pt idx="1">
                  <c:v>81300</c:v>
                </c:pt>
                <c:pt idx="2">
                  <c:v>171300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D1-44DE-A04E-A2F21E56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356383"/>
        <c:axId val="1860652575"/>
      </c:barChart>
      <c:catAx>
        <c:axId val="204356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0652575"/>
        <c:crosses val="autoZero"/>
        <c:auto val="1"/>
        <c:lblAlgn val="ctr"/>
        <c:lblOffset val="100"/>
        <c:noMultiLvlLbl val="0"/>
      </c:catAx>
      <c:valAx>
        <c:axId val="186065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356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8</xdr:row>
      <xdr:rowOff>114301</xdr:rowOff>
    </xdr:from>
    <xdr:to>
      <xdr:col>9</xdr:col>
      <xdr:colOff>742950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BABADE-2C2A-545F-7DAC-41A3ABD512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142871</xdr:colOff>
      <xdr:row>0</xdr:row>
      <xdr:rowOff>0</xdr:rowOff>
    </xdr:from>
    <xdr:to>
      <xdr:col>9</xdr:col>
      <xdr:colOff>760090</xdr:colOff>
      <xdr:row>2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2235B9-A634-4C02-93CB-3B0EDF06A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0684" y="0"/>
          <a:ext cx="617219" cy="7334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895653-260B-4ED9-B91E-BD2E5894856F}" name="Table2" displayName="Table2" ref="B5:E14" headerRowDxfId="16" dataDxfId="219" totalsRowDxfId="217" headerRowBorderDxfId="220" tableBorderDxfId="218">
  <tableColumns count="4">
    <tableColumn id="1" xr3:uid="{B35E3377-7222-4C27-8C9D-374235E6A4D2}" name="INCOME" totalsRowLabel="ders],[INCOME]]" dataDxfId="216" totalsRowDxfId="215"/>
    <tableColumn id="2" xr3:uid="{BB5D72FB-4E9D-4A04-A805-80CEEB9CDF3F}" name="Budget" dataDxfId="214" totalsRowDxfId="213" dataCellStyle="Comma"/>
    <tableColumn id="3" xr3:uid="{1073C5FE-BE05-4B45-868C-BE7945AE4387}" name="Actual" dataDxfId="212" totalsRowDxfId="211" dataCellStyle="Comma"/>
    <tableColumn id="4" xr3:uid="{5D347928-D650-497D-A2B3-F1CD81BC3986}" name="Difference" dataDxfId="210" totalsRowDxfId="209" dataCellStyle="Comma">
      <calculatedColumnFormula>C6-D6</calculatedColumnFormula>
    </tableColumn>
  </tableColumns>
  <tableStyleInfo name="V42_IncomeTable" showFirstColumn="0" showLastColumn="1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3D93B4-6045-46C3-99D1-1579E27B4DF1}" name="Table5" displayName="Table5" ref="B16:E31" headerRowDxfId="15" dataDxfId="207" totalsRowDxfId="205" headerRowBorderDxfId="208" tableBorderDxfId="206">
  <tableColumns count="4">
    <tableColumn id="1" xr3:uid="{42EBBDEB-1AA3-46CA-B88D-0B86E43AAFFA}" name="HOME EXPENSES" totalsRowFunction="custom" dataDxfId="204" totalsRowDxfId="203">
      <totalsRowFormula>"Total " &amp; Table5[[#Headers],[HOME EXPENSES]]</totalsRowFormula>
    </tableColumn>
    <tableColumn id="2" xr3:uid="{BA768097-D34B-4639-AFC4-D525DF95E644}" name="Budget" dataDxfId="202" totalsRowDxfId="201" dataCellStyle="Comma"/>
    <tableColumn id="3" xr3:uid="{31E951AC-1665-423D-B540-2AB22B8C3A00}" name="Actual" dataDxfId="200" totalsRowDxfId="199" dataCellStyle="Comma"/>
    <tableColumn id="4" xr3:uid="{48D211F0-B72D-493D-A18F-F2DDA5D4E1FD}" name="Difference" dataDxfId="198" totalsRowDxfId="197" dataCellStyle="Comma">
      <calculatedColumnFormula>C17-D17</calculatedColumnFormula>
    </tableColumn>
  </tableColumns>
  <tableStyleInfo name="V42_ExpenseTable" showFirstColumn="0" showLastColumn="1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5917DD-7718-4804-BA41-911C078A8CCE}" name="Table6" displayName="Table6" ref="G18:J24" headerRowDxfId="14" dataDxfId="195" totalsRowDxfId="193" headerRowBorderDxfId="196" tableBorderDxfId="194">
  <tableColumns count="4">
    <tableColumn id="1" xr3:uid="{83B1ED87-F559-4241-92C0-DF63D6AD2756}" name="SAVINGS" totalsRowFunction="custom" dataDxfId="192" totalsRowDxfId="191">
      <totalsRowFormula>"Total " &amp; Table6[[#Headers],[SAVINGS]]</totalsRowFormula>
    </tableColumn>
    <tableColumn id="2" xr3:uid="{36F71BFC-9C67-4D8E-AFE5-C5AFC22C1028}" name="Budget" dataDxfId="190" totalsRowDxfId="189" dataCellStyle="Currency"/>
    <tableColumn id="3" xr3:uid="{05407D19-5F76-448D-A549-8520A7E1FF05}" name="Actual" dataDxfId="188" totalsRowDxfId="187" dataCellStyle="Currency"/>
    <tableColumn id="4" xr3:uid="{8613300C-BF33-40DE-8358-69A24D6F2619}" name="Difference" dataDxfId="186" totalsRowDxfId="185" dataCellStyle="Currency">
      <calculatedColumnFormula>H19-I19</calculatedColumnFormula>
    </tableColumn>
  </tableColumns>
  <tableStyleInfo name="V42_ExpenseTable" showFirstColumn="0" showLastColumn="1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21117F7-705E-40BC-A9A1-18F568D6BF73}" name="Table7" displayName="Table7" ref="G27:J37" headerRowDxfId="13" dataDxfId="183" totalsRowDxfId="181" headerRowBorderDxfId="184" tableBorderDxfId="182">
  <tableColumns count="4">
    <tableColumn id="1" xr3:uid="{6D83F3CC-3EF0-49F5-9B5B-FF18489A9088}" name="OBLIGATIONS" totalsRowFunction="custom" dataDxfId="180" totalsRowDxfId="179">
      <totalsRowFormula>"Total " &amp; Table7[[#Headers],[OBLIGATIONS]]</totalsRowFormula>
    </tableColumn>
    <tableColumn id="2" xr3:uid="{9F48CB4D-748B-42D1-957B-2A4D4F01C711}" name="Budget" dataDxfId="178" totalsRowDxfId="177" dataCellStyle="Comma"/>
    <tableColumn id="3" xr3:uid="{D7DC1D34-183D-481B-BF8A-10F28D149F94}" name="Actual" dataDxfId="176" totalsRowDxfId="175" dataCellStyle="Comma"/>
    <tableColumn id="4" xr3:uid="{892BEC33-7330-4DB6-9D67-A62B823BDF05}" name="Difference" dataDxfId="174" totalsRowDxfId="173" dataCellStyle="Comma">
      <calculatedColumnFormula>H28-I28</calculatedColumnFormula>
    </tableColumn>
  </tableColumns>
  <tableStyleInfo name="V42_ExpenseTable" showFirstColumn="0" showLastColumn="1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4AB78B-65EE-4E78-9FCC-B0F7115723E2}" name="Table8" displayName="Table8" ref="G40:J44" headerRowDxfId="12" dataDxfId="171" totalsRowDxfId="169" headerRowBorderDxfId="172" tableBorderDxfId="170">
  <tableColumns count="4">
    <tableColumn id="1" xr3:uid="{3CDAFA00-BBF6-424D-93EE-8E73D6FE7535}" name="BUSINESS EXPENSE" totalsRowFunction="custom" dataDxfId="168" totalsRowDxfId="167">
      <totalsRowFormula>"Total " &amp; Table8[[#Headers],[BUSINESS EXPENSE]]</totalsRowFormula>
    </tableColumn>
    <tableColumn id="2" xr3:uid="{3B26DE9F-97C6-48C6-9E8C-F7E0DB1DFF63}" name="Budget" dataDxfId="166" totalsRowDxfId="165" dataCellStyle="Currency"/>
    <tableColumn id="3" xr3:uid="{DD7F2CE9-1A60-4FEB-A9CA-61B3BD0F6F55}" name="Actual" dataDxfId="164" totalsRowDxfId="163" dataCellStyle="Currency"/>
    <tableColumn id="4" xr3:uid="{B087B0F5-677C-4012-A681-ED8E8C9B0765}" name="Difference" dataDxfId="162" totalsRowDxfId="161" dataCellStyle="Currency">
      <calculatedColumnFormula>H41-I41</calculatedColumnFormula>
    </tableColumn>
  </tableColumns>
  <tableStyleInfo name="V42_ExpenseTable" showFirstColumn="0" showLastColumn="1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81A495E-4019-4B44-86D8-C3B1927DA012}" name="Table10" displayName="Table10" ref="G47:J60" headerRowDxfId="10" dataDxfId="159" totalsRowDxfId="158" headerRowBorderDxfId="160">
  <tableColumns count="4">
    <tableColumn id="1" xr3:uid="{6C94E983-BBB9-4F24-8605-714289E80C6E}" name="ENTERTAINMENT" totalsRowFunction="custom" dataDxfId="157" totalsRowDxfId="156">
      <totalsRowFormula>"Total " &amp; Table10[[#Headers],[ENTERTAINMENT]]</totalsRowFormula>
    </tableColumn>
    <tableColumn id="2" xr3:uid="{C1F6E013-5BDD-405D-BEA8-35A0B445AC7C}" name="Budget" dataDxfId="155" totalsRowDxfId="154" dataCellStyle="Comma"/>
    <tableColumn id="3" xr3:uid="{6D42BFE6-B31A-4300-84FB-109D661FF149}" name="Actual" dataDxfId="153" totalsRowDxfId="152" dataCellStyle="Comma"/>
    <tableColumn id="4" xr3:uid="{37089C4E-D5ED-40AD-B17B-C8A475B1D1F3}" name="Difference" dataDxfId="151" totalsRowDxfId="150" dataCellStyle="Comma">
      <calculatedColumnFormula>H48-I48</calculatedColumnFormula>
    </tableColumn>
  </tableColumns>
  <tableStyleInfo name="V42_ExpenseTable" showFirstColumn="0" showLastColumn="1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59E6DD-66A8-44FE-855E-AEC92EE0E918}" name="Table11" displayName="Table11" ref="G63:J66" headerRowDxfId="7" dataDxfId="148" totalsRowDxfId="146" headerRowBorderDxfId="149" tableBorderDxfId="147">
  <tableColumns count="4">
    <tableColumn id="1" xr3:uid="{271F5745-D2DF-4D8A-83F6-28444502B32F}" name="PETS" totalsRowFunction="custom" dataDxfId="145" totalsRowDxfId="144">
      <totalsRowFormula>"Total " &amp; Table11[[#Headers],[PETS]]</totalsRowFormula>
    </tableColumn>
    <tableColumn id="2" xr3:uid="{312689E0-7482-40BE-B8E8-48E2B07982F8}" name="Budget" dataDxfId="143" totalsRowDxfId="142" dataCellStyle="Currency"/>
    <tableColumn id="3" xr3:uid="{E1949094-F4B0-4F77-A5CB-6E8CFD17F49E}" name="Actual" dataDxfId="141" totalsRowDxfId="140" dataCellStyle="Currency"/>
    <tableColumn id="4" xr3:uid="{4F506D5B-D611-4625-ADC7-FB67DDEBEDDB}" name="Difference" dataDxfId="139" totalsRowDxfId="138" dataCellStyle="Currency">
      <calculatedColumnFormula>H64-I64</calculatedColumnFormula>
    </tableColumn>
  </tableColumns>
  <tableStyleInfo name="V42_ExpenseTable" showFirstColumn="0" showLastColumn="1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F3D2C43-74AA-4F55-B552-0A8B03AF66BC}" name="Table12" displayName="Table12" ref="G69:J74" headerRowDxfId="6" dataDxfId="136" totalsRowDxfId="134" headerRowBorderDxfId="137" tableBorderDxfId="135">
  <tableColumns count="4">
    <tableColumn id="1" xr3:uid="{EE9DED43-AC49-4ABE-8F74-825F4193F4FD}" name="SUBSCRIPTIONS" totalsRowFunction="custom" dataDxfId="133" totalsRowDxfId="132">
      <totalsRowFormula>"Total " &amp; Table12[[#Headers],[SUBSCRIPTIONS]]</totalsRowFormula>
    </tableColumn>
    <tableColumn id="2" xr3:uid="{3994C782-0B78-488B-9D85-528D2F274DD0}" name="Budget" dataDxfId="131" totalsRowDxfId="130" dataCellStyle="Currency"/>
    <tableColumn id="3" xr3:uid="{8B205AD6-9B68-4E77-8DBD-0316749C0045}" name="Actual" dataDxfId="129" totalsRowDxfId="128" dataCellStyle="Currency"/>
    <tableColumn id="4" xr3:uid="{87A0C8ED-47D7-430E-A0E4-B628A1F287A8}" name="Difference" dataDxfId="127" totalsRowDxfId="126" dataCellStyle="Currency">
      <calculatedColumnFormula>H70-I70</calculatedColumnFormula>
    </tableColumn>
  </tableColumns>
  <tableStyleInfo name="V42_ExpenseTable" showFirstColumn="0" showLastColumn="1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61F9E1D-D72F-46C8-8584-29B39C094E9A}" name="Table13" displayName="Table13" ref="G77:J83" headerRowDxfId="5" dataDxfId="124" totalsRowDxfId="122" headerRowBorderDxfId="125" tableBorderDxfId="123">
  <tableColumns count="4">
    <tableColumn id="1" xr3:uid="{DC076DFB-321E-4631-A744-463BC6A08375}" name="VACATION" totalsRowFunction="custom" dataDxfId="121" totalsRowDxfId="120">
      <totalsRowFormula>"Total " &amp; Table13[[#Headers],[VACATION]]</totalsRowFormula>
    </tableColumn>
    <tableColumn id="2" xr3:uid="{781585C1-29CE-4803-A134-5D5265EE73C9}" name="Budget" dataDxfId="119" totalsRowDxfId="118" dataCellStyle="Currency"/>
    <tableColumn id="3" xr3:uid="{CB0285C6-C65C-4F02-A081-7A094AF54CAC}" name="Actual" dataDxfId="117" totalsRowDxfId="116" dataCellStyle="Currency"/>
    <tableColumn id="4" xr3:uid="{C7CE1CD2-1A48-4405-A10A-44CCF34EA8DC}" name="Difference" dataDxfId="115" totalsRowDxfId="114" dataCellStyle="Currency">
      <calculatedColumnFormula>H78-I78</calculatedColumnFormula>
    </tableColumn>
  </tableColumns>
  <tableStyleInfo name="V42_ExpenseTable" showFirstColumn="0" showLastColumn="1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81FE76-17D8-406E-9A87-2AE238B8087D}" name="Table14" displayName="Table14" ref="G86:J92" headerRowDxfId="4" dataDxfId="112" totalsRowDxfId="110" headerRowBorderDxfId="113" tableBorderDxfId="111">
  <tableColumns count="4">
    <tableColumn id="1" xr3:uid="{DB78CE8B-7C97-4267-A8B4-284EE2386D57}" name="MISCELLANEOUS" totalsRowFunction="custom" dataDxfId="109" totalsRowDxfId="108">
      <totalsRowFormula>"Total " &amp; Table14[[#Headers],[MISCELLANEOUS]]</totalsRowFormula>
    </tableColumn>
    <tableColumn id="2" xr3:uid="{80801A88-640C-4CCC-9663-E5288CADCDEC}" name="Budget" dataDxfId="107" totalsRowDxfId="106" dataCellStyle="Currency"/>
    <tableColumn id="3" xr3:uid="{332CE76E-9BF2-423F-B71F-5D14CE0024F5}" name="Actual" dataDxfId="105" totalsRowDxfId="104" dataCellStyle="Currency"/>
    <tableColumn id="4" xr3:uid="{1B090D75-DE5A-44AF-A9BF-8D1D5B21048F}" name="Difference" dataDxfId="103" totalsRowDxfId="102" dataCellStyle="Currency">
      <calculatedColumnFormula>H87-I87</calculatedColumnFormula>
    </tableColumn>
  </tableColumns>
  <tableStyleInfo name="V42_ExpenseTable" showFirstColumn="0" showLastColumn="1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76C7AD3-3227-4DA3-86C3-7E29E20FE8D7}" name="Table15" displayName="Table15" ref="B68:E73" headerRowDxfId="3" dataDxfId="100" totalsRowDxfId="98" headerRowBorderDxfId="101" tableBorderDxfId="99">
  <tableColumns count="4">
    <tableColumn id="1" xr3:uid="{2A02A791-23D3-46B5-84A6-26C2B0799CD5}" name="HEALTH" totalsRowFunction="custom" dataDxfId="97" totalsRowDxfId="96">
      <totalsRowFormula>"Total " &amp; Table15[[#Headers],[HEALTH]]</totalsRowFormula>
    </tableColumn>
    <tableColumn id="2" xr3:uid="{8B617A57-794C-4474-8683-C5BEA393B777}" name="Budget" dataDxfId="95" totalsRowDxfId="94" dataCellStyle="Currency"/>
    <tableColumn id="3" xr3:uid="{4F2671EC-3920-4324-9A1A-515E83DC1ED5}" name="Actual" dataDxfId="93" totalsRowDxfId="92" dataCellStyle="Currency"/>
    <tableColumn id="4" xr3:uid="{FBEFCB1F-6DAA-4AC9-AC0B-D61B5F5962FA}" name="Difference" dataDxfId="91" totalsRowDxfId="90" dataCellStyle="Currency">
      <calculatedColumnFormula>C69-D69</calculatedColumnFormula>
    </tableColumn>
  </tableColumns>
  <tableStyleInfo name="V42_ExpenseTable" showFirstColumn="0" showLastColumn="1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CD68EF3-174D-493B-BA0B-7B7E5510D711}" name="Table16" displayName="Table16" ref="B76:E81" headerRowDxfId="2" dataDxfId="88" totalsRowDxfId="86" headerRowBorderDxfId="89" tableBorderDxfId="87">
  <tableColumns count="4">
    <tableColumn id="1" xr3:uid="{1728E98D-BC50-42D5-BD64-21A42808B5E3}" name="INSURANCE" totalsRowFunction="custom" dataDxfId="85" totalsRowDxfId="84">
      <totalsRowFormula>"Total " &amp; Table16[[#Headers],[INSURANCE]]</totalsRowFormula>
    </tableColumn>
    <tableColumn id="2" xr3:uid="{47604D56-BE9E-425C-86F0-EE124A8F73D3}" name="Budget" dataDxfId="83" totalsRowDxfId="82" dataCellStyle="Currency"/>
    <tableColumn id="3" xr3:uid="{A031EA65-6C86-4D89-B0C2-64050BA56450}" name="Actual" dataDxfId="81" totalsRowDxfId="80" dataCellStyle="Currency"/>
    <tableColumn id="4" xr3:uid="{491EFF30-8523-4C3E-A6F2-30A40B18ABFC}" name="Difference" dataDxfId="79" totalsRowDxfId="78" dataCellStyle="Currency">
      <calculatedColumnFormula>C77-D77</calculatedColumnFormula>
    </tableColumn>
  </tableColumns>
  <tableStyleInfo name="V42_ExpenseTable" showFirstColumn="0" showLastColumn="1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4A3E0C9-389B-4B29-9FD0-78416D879483}" name="Table17" displayName="Table17" ref="B84:E87" headerRowDxfId="1" dataDxfId="76" totalsRowDxfId="74" headerRowBorderDxfId="77" tableBorderDxfId="75">
  <tableColumns count="4">
    <tableColumn id="1" xr3:uid="{D7F2C505-0922-47DF-86FB-A350D4FEDA7E}" name="EDUCATION" totalsRowFunction="custom" dataDxfId="73" totalsRowDxfId="72">
      <totalsRowFormula>"Total " &amp; Table17[[#Headers],[EDUCATION]]</totalsRowFormula>
    </tableColumn>
    <tableColumn id="2" xr3:uid="{ACD7C483-3136-4301-A2EF-99608FC5CF2B}" name="Budget" dataDxfId="71" totalsRowDxfId="70" dataCellStyle="Currency"/>
    <tableColumn id="3" xr3:uid="{4C15E37F-7F9D-4DF5-A961-B2C211F660E5}" name="Actual" dataDxfId="69" totalsRowDxfId="68" dataCellStyle="Currency"/>
    <tableColumn id="4" xr3:uid="{BFAC6316-EB3A-470A-8C7C-F92C57F26323}" name="Difference" dataDxfId="67" totalsRowDxfId="66" dataCellStyle="Currency">
      <calculatedColumnFormula>C85-D85</calculatedColumnFormula>
    </tableColumn>
  </tableColumns>
  <tableStyleInfo name="V42_ExpenseTable" showFirstColumn="0" showLastColumn="1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F52ACF2-6409-4FE0-B553-4DCB1A22A60D}" name="Table18" displayName="Table18" ref="B90:E94" headerRowDxfId="0" dataDxfId="64" totalsRowDxfId="62" headerRowBorderDxfId="65" tableBorderDxfId="63">
  <tableColumns count="4">
    <tableColumn id="1" xr3:uid="{BF1979A5-2D9C-40ED-BBBF-4D50D7AC6BC6}" name="CHARITY/GIFTS" totalsRowFunction="custom" dataDxfId="61" totalsRowDxfId="60">
      <totalsRowFormula>"Total " &amp; Table18[[#Headers],[CHARITY/GIFTS]]</totalsRowFormula>
    </tableColumn>
    <tableColumn id="2" xr3:uid="{74275C87-C496-4E83-BB89-61BAAA18ED3C}" name="Budget" dataDxfId="59" totalsRowDxfId="58" dataCellStyle="Currency"/>
    <tableColumn id="3" xr3:uid="{7362C54A-7B11-4695-9781-B59C08B69F05}" name="Actual" dataDxfId="57" totalsRowDxfId="56" dataCellStyle="Currency"/>
    <tableColumn id="4" xr3:uid="{20C265E8-ACB8-43B5-AD77-7D73FE3C0BC5}" name="Difference" dataDxfId="55" totalsRowDxfId="54" dataCellStyle="Currency">
      <calculatedColumnFormula>C91-D91</calculatedColumnFormula>
    </tableColumn>
  </tableColumns>
  <tableStyleInfo name="V42_ExpenseTable" showFirstColumn="0" showLastColumn="1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E0CBB55-C858-4352-9792-75E519DF13A9}" name="Table19" displayName="Table19" ref="B58:E65" headerRowDxfId="8" dataDxfId="52" totalsRowDxfId="50" headerRowBorderDxfId="53" tableBorderDxfId="51">
  <tableColumns count="4">
    <tableColumn id="1" xr3:uid="{274D368E-C3FD-44BE-9359-62A001DB182B}" name="TRANSPORTATION" totalsRowFunction="custom" dataDxfId="49" totalsRowDxfId="48">
      <totalsRowFormula>"Total " &amp; Table19[[#Headers],[TRANSPORTATION]]</totalsRowFormula>
    </tableColumn>
    <tableColumn id="2" xr3:uid="{FCA4E324-9CA7-4329-B96E-65E65F38D3BF}" name="Budget" dataDxfId="47" totalsRowDxfId="46" dataCellStyle="Comma"/>
    <tableColumn id="3" xr3:uid="{4EE065EA-0683-44AC-B118-86DCCF2D2F29}" name="Actual" dataDxfId="45" totalsRowDxfId="44" dataCellStyle="Comma"/>
    <tableColumn id="4" xr3:uid="{BF9972BD-E4A8-4A7F-9968-6EFF6996FC66}" name="Difference" dataDxfId="43" totalsRowDxfId="42" dataCellStyle="Comma">
      <calculatedColumnFormula>C59-D59</calculatedColumnFormula>
    </tableColumn>
  </tableColumns>
  <tableStyleInfo name="V42_ExpenseTable" showFirstColumn="0" showLastColumn="1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1E674AD-537C-4708-B489-69E31788CAC4}" name="Table20" displayName="Table20" ref="B34:E44" headerRowDxfId="11" dataDxfId="40" totalsRowDxfId="38" headerRowBorderDxfId="41" tableBorderDxfId="39">
  <tableColumns count="4">
    <tableColumn id="1" xr3:uid="{16E1D118-6E7F-4510-9F9B-4B60CFA8541A}" name="DAILY LIVING" totalsRowFunction="custom" dataDxfId="37" totalsRowDxfId="36">
      <totalsRowFormula>"Total " &amp; Table20[[#Headers],[DAILY LIVING]]</totalsRowFormula>
    </tableColumn>
    <tableColumn id="2" xr3:uid="{20774714-E614-41CD-A7D8-84B57BC2ED99}" name="Budget" dataDxfId="35" totalsRowDxfId="34" dataCellStyle="Comma"/>
    <tableColumn id="3" xr3:uid="{110FDADF-F522-4B00-B832-2E4815A81CC7}" name="Actual" dataDxfId="33" totalsRowDxfId="32" dataCellStyle="Comma"/>
    <tableColumn id="4" xr3:uid="{14A3EC86-7277-4722-B3B1-AA36EFE0C081}" name="Difference" dataDxfId="31" totalsRowDxfId="30" dataCellStyle="Comma">
      <calculatedColumnFormula>C35-D35</calculatedColumnFormula>
    </tableColumn>
  </tableColumns>
  <tableStyleInfo name="V42_ExpenseTable" showFirstColumn="0" showLastColumn="1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E9DB8FE2-1013-49D8-90D2-8B91B32E09F6}" name="Table21" displayName="Table21" ref="B47:E55" headerRowDxfId="9" dataDxfId="28" totalsRowDxfId="26" headerRowBorderDxfId="29" tableBorderDxfId="27">
  <tableColumns count="4">
    <tableColumn id="1" xr3:uid="{D9469D01-4FE3-4FCC-A700-0341943BB477}" name="CHILDREN" totalsRowFunction="custom" dataDxfId="25" totalsRowDxfId="24">
      <totalsRowFormula>"Total " &amp; Table21[[#Headers],[CHILDREN]]</totalsRowFormula>
    </tableColumn>
    <tableColumn id="2" xr3:uid="{A397807D-DDF0-47F5-8602-2A713ED58CF2}" name="Budget" dataDxfId="23" totalsRowDxfId="22" dataCellStyle="Currency"/>
    <tableColumn id="3" xr3:uid="{C2D1C6AA-3FA2-407C-B1A6-85F40EE9CBA0}" name="Actual" dataDxfId="21" totalsRowDxfId="20" dataCellStyle="Currency"/>
    <tableColumn id="4" xr3:uid="{5EFED98D-A374-4EF7-9BB0-884CA8B15E2A}" name="Difference" dataDxfId="19" totalsRowDxfId="18" dataCellStyle="Currency">
      <calculatedColumnFormula>C48-D48</calculatedColumnFormula>
    </tableColumn>
  </tableColumns>
  <tableStyleInfo name="V42_ExpenseTable" showFirstColumn="0" showLastColumn="1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65C68-70B4-4F47-B43C-505C740B1F73}">
  <dimension ref="B2:J95"/>
  <sheetViews>
    <sheetView showGridLines="0" showRowColHeaders="0" tabSelected="1" showRuler="0" showWhiteSpace="0" view="pageLayout" zoomScale="120" zoomScaleNormal="100" zoomScalePageLayoutView="120" workbookViewId="0">
      <selection activeCell="B2" sqref="B2:J2"/>
    </sheetView>
  </sheetViews>
  <sheetFormatPr defaultRowHeight="15" x14ac:dyDescent="0.25"/>
  <cols>
    <col min="1" max="1" width="2.7109375" customWidth="1"/>
    <col min="2" max="2" width="23.28515625" customWidth="1"/>
    <col min="3" max="5" width="11.28515625" customWidth="1"/>
    <col min="6" max="6" width="4.5703125" customWidth="1"/>
    <col min="7" max="7" width="23.28515625" customWidth="1"/>
    <col min="8" max="10" width="11.28515625" customWidth="1"/>
  </cols>
  <sheetData>
    <row r="2" spans="2:10" ht="28.5" x14ac:dyDescent="0.25">
      <c r="B2" s="35" t="s">
        <v>118</v>
      </c>
      <c r="C2" s="35"/>
      <c r="D2" s="35"/>
      <c r="E2" s="35"/>
      <c r="F2" s="35"/>
      <c r="G2" s="35"/>
      <c r="H2" s="35"/>
      <c r="I2" s="35"/>
      <c r="J2" s="35"/>
    </row>
    <row r="3" spans="2:10" x14ac:dyDescent="0.25">
      <c r="B3" s="1"/>
      <c r="C3" s="1"/>
      <c r="D3" s="1"/>
      <c r="E3" s="1"/>
      <c r="F3" s="2"/>
      <c r="G3" s="2"/>
      <c r="H3" s="3"/>
      <c r="I3" s="34"/>
      <c r="J3" s="34"/>
    </row>
    <row r="4" spans="2:10" x14ac:dyDescent="0.25">
      <c r="B4" s="3"/>
      <c r="C4" s="3"/>
      <c r="D4" s="3"/>
      <c r="E4" s="3"/>
      <c r="F4" s="4"/>
      <c r="G4" s="3"/>
      <c r="H4" s="3"/>
      <c r="I4" s="3"/>
      <c r="J4" s="3"/>
    </row>
    <row r="5" spans="2:10" x14ac:dyDescent="0.25">
      <c r="B5" s="38" t="s">
        <v>0</v>
      </c>
      <c r="C5" s="39" t="s">
        <v>1</v>
      </c>
      <c r="D5" s="40" t="s">
        <v>2</v>
      </c>
      <c r="E5" s="40" t="s">
        <v>3</v>
      </c>
      <c r="F5" s="6" t="s">
        <v>4</v>
      </c>
      <c r="G5" s="36" t="s">
        <v>5</v>
      </c>
      <c r="H5" s="37" t="s">
        <v>1</v>
      </c>
      <c r="I5" s="37" t="s">
        <v>2</v>
      </c>
      <c r="J5" s="37" t="s">
        <v>3</v>
      </c>
    </row>
    <row r="6" spans="2:10" x14ac:dyDescent="0.25">
      <c r="B6" s="7" t="s">
        <v>6</v>
      </c>
      <c r="C6" s="23">
        <v>1000</v>
      </c>
      <c r="D6" s="21">
        <v>600</v>
      </c>
      <c r="E6" s="25">
        <f t="shared" ref="E6:E13" si="0">C6-D6</f>
        <v>400</v>
      </c>
      <c r="F6" s="8"/>
      <c r="G6" s="9" t="s">
        <v>7</v>
      </c>
      <c r="H6" s="29">
        <v>90000</v>
      </c>
      <c r="I6" s="33">
        <v>90000</v>
      </c>
      <c r="J6" s="29">
        <v>90000</v>
      </c>
    </row>
    <row r="7" spans="2:10" x14ac:dyDescent="0.25">
      <c r="B7" s="7" t="s">
        <v>8</v>
      </c>
      <c r="C7" s="23">
        <v>150</v>
      </c>
      <c r="D7" s="21">
        <v>30</v>
      </c>
      <c r="E7" s="25">
        <f t="shared" si="0"/>
        <v>120</v>
      </c>
      <c r="F7" s="8"/>
      <c r="G7" s="9" t="s">
        <v>9</v>
      </c>
      <c r="H7" s="29">
        <f>C14+C33+C45+C56+C66+C74+C82+C88+C95+H25+H38+H45+H61+H67+H75+H84+H93</f>
        <v>141850</v>
      </c>
      <c r="I7" s="30">
        <f>D14+I25+D33+I38+D45+I45+D56+I61+D66+I67+D74+I75+D82+I84+D88+I93+D95</f>
        <v>60550</v>
      </c>
      <c r="J7" s="31">
        <f>E14+J25+E33+J38+E45+J45+E56+J61+E66+J67+E74+J75+J84+E82+E88+J93+E95</f>
        <v>81300</v>
      </c>
    </row>
    <row r="8" spans="2:10" x14ac:dyDescent="0.25">
      <c r="B8" s="7" t="s">
        <v>10</v>
      </c>
      <c r="C8" s="23">
        <v>100</v>
      </c>
      <c r="D8" s="21">
        <v>50</v>
      </c>
      <c r="E8" s="25">
        <f t="shared" si="0"/>
        <v>50</v>
      </c>
      <c r="F8" s="8"/>
      <c r="G8" s="10" t="s">
        <v>11</v>
      </c>
      <c r="H8" s="32">
        <f>H6+H7</f>
        <v>231850</v>
      </c>
      <c r="I8" s="32">
        <f>I6+I7</f>
        <v>150550</v>
      </c>
      <c r="J8" s="32">
        <f>J6+J7</f>
        <v>171300</v>
      </c>
    </row>
    <row r="9" spans="2:10" x14ac:dyDescent="0.25">
      <c r="B9" s="7" t="s">
        <v>12</v>
      </c>
      <c r="C9" s="24">
        <v>2500</v>
      </c>
      <c r="D9" s="22">
        <v>100</v>
      </c>
      <c r="E9" s="25">
        <f t="shared" si="0"/>
        <v>2400</v>
      </c>
      <c r="F9" s="8"/>
      <c r="G9" s="8"/>
      <c r="H9" s="8"/>
      <c r="I9" s="8"/>
      <c r="J9" s="8"/>
    </row>
    <row r="10" spans="2:10" x14ac:dyDescent="0.25">
      <c r="B10" s="7" t="s">
        <v>13</v>
      </c>
      <c r="C10" s="24">
        <v>1500</v>
      </c>
      <c r="D10" s="22">
        <v>500</v>
      </c>
      <c r="E10" s="25">
        <f t="shared" si="0"/>
        <v>1000</v>
      </c>
      <c r="F10" s="8"/>
      <c r="G10" s="8"/>
      <c r="H10" s="8"/>
      <c r="I10" s="8"/>
      <c r="J10" s="8"/>
    </row>
    <row r="11" spans="2:10" x14ac:dyDescent="0.25">
      <c r="B11" s="7" t="s">
        <v>14</v>
      </c>
      <c r="C11" s="24">
        <v>1000</v>
      </c>
      <c r="D11" s="22">
        <v>300</v>
      </c>
      <c r="E11" s="25">
        <f t="shared" si="0"/>
        <v>700</v>
      </c>
      <c r="F11" s="8"/>
      <c r="G11" s="8"/>
      <c r="H11" s="8"/>
      <c r="I11" s="8"/>
      <c r="J11" s="8"/>
    </row>
    <row r="12" spans="2:10" x14ac:dyDescent="0.25">
      <c r="B12" s="7" t="s">
        <v>15</v>
      </c>
      <c r="C12" s="24">
        <v>500</v>
      </c>
      <c r="D12" s="22">
        <v>100</v>
      </c>
      <c r="E12" s="25">
        <f t="shared" si="0"/>
        <v>400</v>
      </c>
      <c r="F12" s="8"/>
      <c r="G12" s="8"/>
      <c r="H12" s="8"/>
      <c r="I12" s="8"/>
      <c r="J12" s="8"/>
    </row>
    <row r="13" spans="2:10" x14ac:dyDescent="0.25">
      <c r="B13" s="7" t="s">
        <v>15</v>
      </c>
      <c r="C13" s="24">
        <v>1500</v>
      </c>
      <c r="D13" s="22">
        <v>500</v>
      </c>
      <c r="E13" s="25">
        <f t="shared" si="0"/>
        <v>1000</v>
      </c>
      <c r="F13" s="8"/>
      <c r="G13" s="8"/>
      <c r="H13" s="8"/>
      <c r="I13" s="8"/>
      <c r="J13" s="8"/>
    </row>
    <row r="14" spans="2:10" x14ac:dyDescent="0.25">
      <c r="B14" s="20" t="s">
        <v>119</v>
      </c>
      <c r="C14" s="26">
        <f>C6+C7+C8+C9+C10+C11+C12+C13</f>
        <v>8250</v>
      </c>
      <c r="D14" s="26">
        <f>D6+D7+D8+D9+D10+D11+D12+D13</f>
        <v>2180</v>
      </c>
      <c r="E14" s="26">
        <f>E6+E7+E8+E9+E10+E11+E12+E13</f>
        <v>6070</v>
      </c>
      <c r="F14" s="8"/>
      <c r="G14" s="8"/>
      <c r="H14" s="8"/>
      <c r="I14" s="8"/>
      <c r="J14" s="8"/>
    </row>
    <row r="15" spans="2:10" x14ac:dyDescent="0.25">
      <c r="B15" s="8"/>
      <c r="C15" s="8"/>
      <c r="D15" s="8"/>
      <c r="E15" s="8"/>
      <c r="F15" s="8"/>
      <c r="G15" s="8"/>
      <c r="H15" s="8"/>
      <c r="I15" s="8"/>
      <c r="J15" s="8"/>
    </row>
    <row r="16" spans="2:10" x14ac:dyDescent="0.25">
      <c r="B16" s="38" t="s">
        <v>16</v>
      </c>
      <c r="C16" s="39" t="s">
        <v>1</v>
      </c>
      <c r="D16" s="40" t="s">
        <v>2</v>
      </c>
      <c r="E16" s="40" t="s">
        <v>3</v>
      </c>
      <c r="F16" s="8"/>
      <c r="G16" s="8"/>
      <c r="H16" s="8"/>
      <c r="I16" s="8"/>
      <c r="J16" s="8"/>
    </row>
    <row r="17" spans="2:10" x14ac:dyDescent="0.25">
      <c r="B17" s="7" t="s">
        <v>18</v>
      </c>
      <c r="C17" s="24">
        <v>1000</v>
      </c>
      <c r="D17" s="22">
        <v>300</v>
      </c>
      <c r="E17" s="25">
        <f t="shared" ref="E17:E30" si="1">C17-D17</f>
        <v>700</v>
      </c>
      <c r="F17" s="8"/>
      <c r="G17" s="8"/>
      <c r="H17" s="8"/>
      <c r="I17" s="8"/>
      <c r="J17" s="8"/>
    </row>
    <row r="18" spans="2:10" x14ac:dyDescent="0.25">
      <c r="B18" s="7" t="s">
        <v>20</v>
      </c>
      <c r="C18" s="24">
        <v>500</v>
      </c>
      <c r="D18" s="22">
        <v>300</v>
      </c>
      <c r="E18" s="25">
        <f t="shared" si="1"/>
        <v>200</v>
      </c>
      <c r="F18" s="8"/>
      <c r="G18" s="38" t="s">
        <v>17</v>
      </c>
      <c r="H18" s="39" t="s">
        <v>1</v>
      </c>
      <c r="I18" s="40" t="s">
        <v>2</v>
      </c>
      <c r="J18" s="40" t="s">
        <v>3</v>
      </c>
    </row>
    <row r="19" spans="2:10" x14ac:dyDescent="0.25">
      <c r="B19" s="7" t="s">
        <v>22</v>
      </c>
      <c r="C19" s="24">
        <v>2500</v>
      </c>
      <c r="D19" s="22">
        <v>1500</v>
      </c>
      <c r="E19" s="25">
        <f t="shared" si="1"/>
        <v>1000</v>
      </c>
      <c r="F19" s="8"/>
      <c r="G19" s="7" t="s">
        <v>19</v>
      </c>
      <c r="H19" s="24">
        <v>500</v>
      </c>
      <c r="I19" s="22">
        <v>300</v>
      </c>
      <c r="J19" s="25">
        <f t="shared" ref="J19:J24" si="2">H19-I19</f>
        <v>200</v>
      </c>
    </row>
    <row r="20" spans="2:10" x14ac:dyDescent="0.25">
      <c r="B20" s="7" t="s">
        <v>24</v>
      </c>
      <c r="C20" s="24">
        <v>1500</v>
      </c>
      <c r="D20" s="22">
        <v>1000</v>
      </c>
      <c r="E20" s="25">
        <f t="shared" si="1"/>
        <v>500</v>
      </c>
      <c r="F20" s="8"/>
      <c r="G20" s="7" t="s">
        <v>21</v>
      </c>
      <c r="H20" s="24">
        <v>2500</v>
      </c>
      <c r="I20" s="22">
        <v>1500</v>
      </c>
      <c r="J20" s="25">
        <f t="shared" si="2"/>
        <v>1000</v>
      </c>
    </row>
    <row r="21" spans="2:10" x14ac:dyDescent="0.25">
      <c r="B21" s="7" t="s">
        <v>26</v>
      </c>
      <c r="C21" s="24">
        <v>1000</v>
      </c>
      <c r="D21" s="22">
        <v>500</v>
      </c>
      <c r="E21" s="25">
        <f t="shared" si="1"/>
        <v>500</v>
      </c>
      <c r="F21" s="8"/>
      <c r="G21" s="7" t="s">
        <v>23</v>
      </c>
      <c r="H21" s="24">
        <v>1500</v>
      </c>
      <c r="I21" s="22">
        <v>1000</v>
      </c>
      <c r="J21" s="25">
        <f t="shared" si="2"/>
        <v>500</v>
      </c>
    </row>
    <row r="22" spans="2:10" x14ac:dyDescent="0.25">
      <c r="B22" s="7" t="s">
        <v>28</v>
      </c>
      <c r="C22" s="24">
        <v>1000</v>
      </c>
      <c r="D22" s="22">
        <v>300</v>
      </c>
      <c r="E22" s="25">
        <f t="shared" si="1"/>
        <v>700</v>
      </c>
      <c r="F22" s="8"/>
      <c r="G22" s="7" t="s">
        <v>25</v>
      </c>
      <c r="H22" s="24">
        <v>1000</v>
      </c>
      <c r="I22" s="22">
        <v>500</v>
      </c>
      <c r="J22" s="25">
        <f t="shared" si="2"/>
        <v>500</v>
      </c>
    </row>
    <row r="23" spans="2:10" x14ac:dyDescent="0.25">
      <c r="B23" s="7" t="s">
        <v>29</v>
      </c>
      <c r="C23" s="24">
        <v>500</v>
      </c>
      <c r="D23" s="22">
        <v>300</v>
      </c>
      <c r="E23" s="25">
        <f t="shared" si="1"/>
        <v>200</v>
      </c>
      <c r="F23" s="8"/>
      <c r="G23" s="7" t="s">
        <v>27</v>
      </c>
      <c r="H23" s="24">
        <v>1000</v>
      </c>
      <c r="I23" s="22">
        <v>300</v>
      </c>
      <c r="J23" s="25">
        <f t="shared" si="2"/>
        <v>700</v>
      </c>
    </row>
    <row r="24" spans="2:10" x14ac:dyDescent="0.25">
      <c r="B24" s="7" t="s">
        <v>30</v>
      </c>
      <c r="C24" s="24">
        <v>2500</v>
      </c>
      <c r="D24" s="22">
        <v>1500</v>
      </c>
      <c r="E24" s="25">
        <f t="shared" si="1"/>
        <v>1000</v>
      </c>
      <c r="F24" s="8"/>
      <c r="G24" s="7" t="s">
        <v>15</v>
      </c>
      <c r="H24" s="24">
        <v>500</v>
      </c>
      <c r="I24" s="22">
        <v>300</v>
      </c>
      <c r="J24" s="25">
        <f t="shared" si="2"/>
        <v>200</v>
      </c>
    </row>
    <row r="25" spans="2:10" x14ac:dyDescent="0.25">
      <c r="B25" s="7" t="s">
        <v>31</v>
      </c>
      <c r="C25" s="24">
        <v>1500</v>
      </c>
      <c r="D25" s="22">
        <v>1000</v>
      </c>
      <c r="E25" s="25">
        <f t="shared" si="1"/>
        <v>500</v>
      </c>
      <c r="F25" s="8"/>
      <c r="G25" s="5" t="s">
        <v>119</v>
      </c>
      <c r="H25" s="28">
        <f>H19+H20+H21+H22+H23+H24</f>
        <v>7000</v>
      </c>
      <c r="I25" s="28">
        <f t="shared" ref="I25:J25" si="3">I19+I20+I21+I22+I23+I24</f>
        <v>3900</v>
      </c>
      <c r="J25" s="28">
        <f t="shared" si="3"/>
        <v>3100</v>
      </c>
    </row>
    <row r="26" spans="2:10" x14ac:dyDescent="0.25">
      <c r="B26" s="7" t="s">
        <v>33</v>
      </c>
      <c r="C26" s="24">
        <v>1000</v>
      </c>
      <c r="D26" s="22">
        <v>500</v>
      </c>
      <c r="E26" s="25">
        <f t="shared" si="1"/>
        <v>500</v>
      </c>
      <c r="F26" s="8"/>
      <c r="G26" s="8"/>
      <c r="H26" s="11"/>
      <c r="I26" s="11"/>
      <c r="J26" s="11"/>
    </row>
    <row r="27" spans="2:10" x14ac:dyDescent="0.25">
      <c r="B27" s="7" t="s">
        <v>35</v>
      </c>
      <c r="C27" s="24">
        <v>1000</v>
      </c>
      <c r="D27" s="22">
        <v>300</v>
      </c>
      <c r="E27" s="25">
        <f t="shared" si="1"/>
        <v>700</v>
      </c>
      <c r="F27" s="8"/>
      <c r="G27" s="41" t="s">
        <v>32</v>
      </c>
      <c r="H27" s="42" t="s">
        <v>1</v>
      </c>
      <c r="I27" s="43" t="s">
        <v>2</v>
      </c>
      <c r="J27" s="44" t="s">
        <v>3</v>
      </c>
    </row>
    <row r="28" spans="2:10" x14ac:dyDescent="0.25">
      <c r="B28" s="7" t="s">
        <v>37</v>
      </c>
      <c r="C28" s="24">
        <v>500</v>
      </c>
      <c r="D28" s="22">
        <v>300</v>
      </c>
      <c r="E28" s="25">
        <f t="shared" si="1"/>
        <v>200</v>
      </c>
      <c r="F28" s="8"/>
      <c r="G28" s="12" t="s">
        <v>34</v>
      </c>
      <c r="H28" s="24">
        <v>500</v>
      </c>
      <c r="I28" s="22">
        <v>300</v>
      </c>
      <c r="J28" s="25">
        <f t="shared" ref="J28:J37" si="4">H28-I28</f>
        <v>200</v>
      </c>
    </row>
    <row r="29" spans="2:10" x14ac:dyDescent="0.25">
      <c r="B29" s="7" t="s">
        <v>15</v>
      </c>
      <c r="C29" s="24">
        <v>2500</v>
      </c>
      <c r="D29" s="22">
        <v>1500</v>
      </c>
      <c r="E29" s="25">
        <f t="shared" si="1"/>
        <v>1000</v>
      </c>
      <c r="F29" s="8"/>
      <c r="G29" s="12" t="s">
        <v>36</v>
      </c>
      <c r="H29" s="24">
        <v>2500</v>
      </c>
      <c r="I29" s="22">
        <v>1500</v>
      </c>
      <c r="J29" s="25">
        <f t="shared" si="4"/>
        <v>1000</v>
      </c>
    </row>
    <row r="30" spans="2:10" x14ac:dyDescent="0.25">
      <c r="B30" s="7" t="s">
        <v>15</v>
      </c>
      <c r="C30" s="24">
        <v>1500</v>
      </c>
      <c r="D30" s="22">
        <v>1000</v>
      </c>
      <c r="E30" s="25">
        <f t="shared" si="1"/>
        <v>500</v>
      </c>
      <c r="F30" s="8"/>
      <c r="G30" s="12" t="s">
        <v>38</v>
      </c>
      <c r="H30" s="24">
        <v>1500</v>
      </c>
      <c r="I30" s="22">
        <v>1000</v>
      </c>
      <c r="J30" s="25">
        <f t="shared" si="4"/>
        <v>500</v>
      </c>
    </row>
    <row r="31" spans="2:10" x14ac:dyDescent="0.25">
      <c r="B31" s="7" t="s">
        <v>15</v>
      </c>
      <c r="C31" s="24">
        <v>1000</v>
      </c>
      <c r="D31" s="22">
        <v>500</v>
      </c>
      <c r="E31" s="25">
        <f>C31-D31</f>
        <v>500</v>
      </c>
      <c r="F31" s="8"/>
      <c r="G31" s="12" t="s">
        <v>39</v>
      </c>
      <c r="H31" s="24">
        <v>1000</v>
      </c>
      <c r="I31" s="22">
        <v>500</v>
      </c>
      <c r="J31" s="25">
        <f t="shared" si="4"/>
        <v>500</v>
      </c>
    </row>
    <row r="32" spans="2:10" x14ac:dyDescent="0.25">
      <c r="B32" s="16" t="s">
        <v>119</v>
      </c>
      <c r="C32" s="18"/>
      <c r="D32" s="17"/>
      <c r="E32" s="19"/>
      <c r="F32" s="8"/>
      <c r="G32" s="12" t="s">
        <v>40</v>
      </c>
      <c r="H32" s="24">
        <v>1000</v>
      </c>
      <c r="I32" s="22">
        <v>300</v>
      </c>
      <c r="J32" s="25">
        <f t="shared" si="4"/>
        <v>700</v>
      </c>
    </row>
    <row r="33" spans="2:10" x14ac:dyDescent="0.25">
      <c r="B33" s="5" t="s">
        <v>119</v>
      </c>
      <c r="C33" s="27">
        <f>C17+C18+C19+C20+C21+C22+C23+C24+C25+C26+C27+C28+C29+C30+C31</f>
        <v>19500</v>
      </c>
      <c r="D33" s="27">
        <f t="shared" ref="D33:E33" si="5">D17+D18+D19+D20+D21+D22+D23+D24+D25+D26+D27+D28+D29+D30+D31</f>
        <v>10800</v>
      </c>
      <c r="E33" s="27">
        <f t="shared" si="5"/>
        <v>8700</v>
      </c>
      <c r="F33" s="8"/>
      <c r="G33" s="12" t="s">
        <v>41</v>
      </c>
      <c r="H33" s="24">
        <v>500</v>
      </c>
      <c r="I33" s="22">
        <v>300</v>
      </c>
      <c r="J33" s="25">
        <f t="shared" si="4"/>
        <v>200</v>
      </c>
    </row>
    <row r="34" spans="2:10" x14ac:dyDescent="0.25">
      <c r="B34" s="38" t="s">
        <v>42</v>
      </c>
      <c r="C34" s="39" t="s">
        <v>1</v>
      </c>
      <c r="D34" s="40" t="s">
        <v>2</v>
      </c>
      <c r="E34" s="40" t="s">
        <v>3</v>
      </c>
      <c r="F34" s="8"/>
      <c r="G34" s="12" t="s">
        <v>43</v>
      </c>
      <c r="H34" s="23">
        <v>1300</v>
      </c>
      <c r="I34" s="21">
        <v>1200</v>
      </c>
      <c r="J34" s="25">
        <f t="shared" si="4"/>
        <v>100</v>
      </c>
    </row>
    <row r="35" spans="2:10" x14ac:dyDescent="0.25">
      <c r="B35" s="7" t="s">
        <v>44</v>
      </c>
      <c r="C35" s="23">
        <v>1300</v>
      </c>
      <c r="D35" s="21">
        <v>1200</v>
      </c>
      <c r="E35" s="25">
        <f t="shared" ref="E35:E43" si="6">C35-D35</f>
        <v>100</v>
      </c>
      <c r="F35" s="8"/>
      <c r="G35" s="12" t="s">
        <v>45</v>
      </c>
      <c r="H35" s="23">
        <v>1000</v>
      </c>
      <c r="I35" s="21">
        <v>600</v>
      </c>
      <c r="J35" s="25">
        <f t="shared" si="4"/>
        <v>400</v>
      </c>
    </row>
    <row r="36" spans="2:10" x14ac:dyDescent="0.25">
      <c r="B36" s="7" t="s">
        <v>46</v>
      </c>
      <c r="C36" s="23">
        <v>1000</v>
      </c>
      <c r="D36" s="21">
        <v>600</v>
      </c>
      <c r="E36" s="25">
        <f t="shared" si="6"/>
        <v>400</v>
      </c>
      <c r="F36" s="8"/>
      <c r="G36" s="12" t="s">
        <v>47</v>
      </c>
      <c r="H36" s="23">
        <v>50</v>
      </c>
      <c r="I36" s="21">
        <v>30</v>
      </c>
      <c r="J36" s="25">
        <f t="shared" si="4"/>
        <v>20</v>
      </c>
    </row>
    <row r="37" spans="2:10" x14ac:dyDescent="0.25">
      <c r="B37" s="7" t="s">
        <v>48</v>
      </c>
      <c r="C37" s="23">
        <v>50</v>
      </c>
      <c r="D37" s="21">
        <v>30</v>
      </c>
      <c r="E37" s="25">
        <f t="shared" si="6"/>
        <v>20</v>
      </c>
      <c r="F37" s="8"/>
      <c r="G37" s="13" t="s">
        <v>15</v>
      </c>
      <c r="H37" s="23">
        <v>100</v>
      </c>
      <c r="I37" s="21">
        <v>50</v>
      </c>
      <c r="J37" s="25">
        <f t="shared" si="4"/>
        <v>50</v>
      </c>
    </row>
    <row r="38" spans="2:10" x14ac:dyDescent="0.25">
      <c r="B38" s="7" t="s">
        <v>49</v>
      </c>
      <c r="C38" s="23">
        <v>100</v>
      </c>
      <c r="D38" s="21">
        <v>50</v>
      </c>
      <c r="E38" s="25">
        <f t="shared" si="6"/>
        <v>50</v>
      </c>
      <c r="F38" s="8"/>
      <c r="G38" s="5" t="s">
        <v>119</v>
      </c>
      <c r="H38" s="28">
        <f>H28+H29+H30+H31+H32+H33+H34+H35+H36+H37</f>
        <v>9450</v>
      </c>
      <c r="I38" s="28">
        <f t="shared" ref="I38:J38" si="7">I28+I29+I30+I31+I32+I33+I34+I35+I36+I37</f>
        <v>5780</v>
      </c>
      <c r="J38" s="28">
        <f t="shared" si="7"/>
        <v>3670</v>
      </c>
    </row>
    <row r="39" spans="2:10" x14ac:dyDescent="0.25">
      <c r="B39" s="7" t="s">
        <v>50</v>
      </c>
      <c r="C39" s="24">
        <v>2500</v>
      </c>
      <c r="D39" s="22">
        <v>100</v>
      </c>
      <c r="E39" s="25">
        <f t="shared" si="6"/>
        <v>2400</v>
      </c>
      <c r="F39" s="8"/>
      <c r="G39" s="8"/>
      <c r="H39" s="11"/>
      <c r="I39" s="11"/>
      <c r="J39" s="11"/>
    </row>
    <row r="40" spans="2:10" x14ac:dyDescent="0.25">
      <c r="B40" s="7" t="s">
        <v>51</v>
      </c>
      <c r="C40" s="24">
        <v>1500</v>
      </c>
      <c r="D40" s="22">
        <v>500</v>
      </c>
      <c r="E40" s="25">
        <f t="shared" si="6"/>
        <v>1000</v>
      </c>
      <c r="F40" s="8"/>
      <c r="G40" s="38" t="s">
        <v>52</v>
      </c>
      <c r="H40" s="39" t="s">
        <v>1</v>
      </c>
      <c r="I40" s="40" t="s">
        <v>2</v>
      </c>
      <c r="J40" s="40" t="s">
        <v>3</v>
      </c>
    </row>
    <row r="41" spans="2:10" x14ac:dyDescent="0.25">
      <c r="B41" s="7" t="s">
        <v>53</v>
      </c>
      <c r="C41" s="24">
        <v>1000</v>
      </c>
      <c r="D41" s="22">
        <v>300</v>
      </c>
      <c r="E41" s="25">
        <f t="shared" si="6"/>
        <v>700</v>
      </c>
      <c r="F41" s="8"/>
      <c r="G41" s="7" t="s">
        <v>54</v>
      </c>
      <c r="H41" s="23">
        <v>1300</v>
      </c>
      <c r="I41" s="21">
        <v>1200</v>
      </c>
      <c r="J41" s="25">
        <f t="shared" ref="J41:J44" si="8">H41-I41</f>
        <v>100</v>
      </c>
    </row>
    <row r="42" spans="2:10" x14ac:dyDescent="0.25">
      <c r="B42" s="7" t="s">
        <v>55</v>
      </c>
      <c r="C42" s="24">
        <v>500</v>
      </c>
      <c r="D42" s="22">
        <v>100</v>
      </c>
      <c r="E42" s="25">
        <f t="shared" si="6"/>
        <v>400</v>
      </c>
      <c r="F42" s="8"/>
      <c r="G42" s="7" t="s">
        <v>56</v>
      </c>
      <c r="H42" s="23">
        <v>1000</v>
      </c>
      <c r="I42" s="21">
        <v>600</v>
      </c>
      <c r="J42" s="25">
        <f t="shared" si="8"/>
        <v>400</v>
      </c>
    </row>
    <row r="43" spans="2:10" x14ac:dyDescent="0.25">
      <c r="B43" s="7" t="s">
        <v>57</v>
      </c>
      <c r="C43" s="24">
        <v>1500</v>
      </c>
      <c r="D43" s="22">
        <v>500</v>
      </c>
      <c r="E43" s="25">
        <f t="shared" si="6"/>
        <v>1000</v>
      </c>
      <c r="F43" s="8"/>
      <c r="G43" s="7" t="s">
        <v>15</v>
      </c>
      <c r="H43" s="23">
        <v>50</v>
      </c>
      <c r="I43" s="21">
        <v>30</v>
      </c>
      <c r="J43" s="25">
        <f t="shared" si="8"/>
        <v>20</v>
      </c>
    </row>
    <row r="44" spans="2:10" x14ac:dyDescent="0.25">
      <c r="B44" s="7" t="s">
        <v>15</v>
      </c>
      <c r="C44" s="24">
        <v>1500</v>
      </c>
      <c r="D44" s="22">
        <v>500</v>
      </c>
      <c r="E44" s="25">
        <f t="shared" ref="E44" si="9">C44-D44</f>
        <v>1000</v>
      </c>
      <c r="F44" s="8"/>
      <c r="G44" s="7" t="s">
        <v>15</v>
      </c>
      <c r="H44" s="23">
        <v>100</v>
      </c>
      <c r="I44" s="21">
        <v>50</v>
      </c>
      <c r="J44" s="25">
        <f t="shared" si="8"/>
        <v>50</v>
      </c>
    </row>
    <row r="45" spans="2:10" x14ac:dyDescent="0.25">
      <c r="B45" s="5" t="s">
        <v>119</v>
      </c>
      <c r="C45" s="28">
        <f>C35+C36+C37+C38+C39+C40+C41+C42+C43+C44</f>
        <v>10950</v>
      </c>
      <c r="D45" s="28">
        <f t="shared" ref="D45:E45" si="10">D35+D36+D37+D38+D39+D40+D41+D42+D43+D44</f>
        <v>3880</v>
      </c>
      <c r="E45" s="28">
        <f t="shared" si="10"/>
        <v>7070</v>
      </c>
      <c r="F45" s="8"/>
      <c r="G45" s="5" t="s">
        <v>119</v>
      </c>
      <c r="H45" s="28">
        <f>H41+H42+H43+H44</f>
        <v>2450</v>
      </c>
      <c r="I45" s="28">
        <f t="shared" ref="I45:J45" si="11">I41+I42+I43+I44</f>
        <v>1880</v>
      </c>
      <c r="J45" s="28">
        <f t="shared" si="11"/>
        <v>570</v>
      </c>
    </row>
    <row r="46" spans="2:10" x14ac:dyDescent="0.25">
      <c r="B46" s="8"/>
      <c r="C46" s="11"/>
      <c r="D46" s="11"/>
      <c r="E46" s="11"/>
      <c r="F46" s="8"/>
      <c r="G46" s="8"/>
      <c r="H46" s="11"/>
      <c r="I46" s="11"/>
      <c r="J46" s="11"/>
    </row>
    <row r="47" spans="2:10" x14ac:dyDescent="0.25">
      <c r="B47" s="38" t="s">
        <v>58</v>
      </c>
      <c r="C47" s="39" t="s">
        <v>1</v>
      </c>
      <c r="D47" s="40" t="s">
        <v>2</v>
      </c>
      <c r="E47" s="40" t="s">
        <v>3</v>
      </c>
      <c r="F47" s="8"/>
      <c r="G47" s="38" t="s">
        <v>59</v>
      </c>
      <c r="H47" s="39" t="s">
        <v>1</v>
      </c>
      <c r="I47" s="40" t="s">
        <v>2</v>
      </c>
      <c r="J47" s="40" t="s">
        <v>3</v>
      </c>
    </row>
    <row r="48" spans="2:10" x14ac:dyDescent="0.25">
      <c r="B48" s="7" t="s">
        <v>60</v>
      </c>
      <c r="C48" s="24">
        <v>1000</v>
      </c>
      <c r="D48" s="22">
        <v>300</v>
      </c>
      <c r="E48" s="25">
        <f t="shared" ref="E48:E55" si="12">C48-D48</f>
        <v>700</v>
      </c>
      <c r="F48" s="8"/>
      <c r="G48" s="7" t="s">
        <v>61</v>
      </c>
      <c r="H48" s="24">
        <v>2500</v>
      </c>
      <c r="I48" s="22">
        <v>100</v>
      </c>
      <c r="J48" s="25">
        <f t="shared" ref="J48:J60" si="13">H48-I48</f>
        <v>2400</v>
      </c>
    </row>
    <row r="49" spans="2:10" x14ac:dyDescent="0.25">
      <c r="B49" s="7" t="s">
        <v>48</v>
      </c>
      <c r="C49" s="24">
        <v>500</v>
      </c>
      <c r="D49" s="22">
        <v>100</v>
      </c>
      <c r="E49" s="25">
        <f t="shared" si="12"/>
        <v>400</v>
      </c>
      <c r="F49" s="8"/>
      <c r="G49" s="7" t="s">
        <v>62</v>
      </c>
      <c r="H49" s="24">
        <v>1500</v>
      </c>
      <c r="I49" s="22">
        <v>500</v>
      </c>
      <c r="J49" s="25">
        <f t="shared" si="13"/>
        <v>1000</v>
      </c>
    </row>
    <row r="50" spans="2:10" x14ac:dyDescent="0.25">
      <c r="B50" s="7" t="s">
        <v>63</v>
      </c>
      <c r="C50" s="24">
        <v>1500</v>
      </c>
      <c r="D50" s="22">
        <v>500</v>
      </c>
      <c r="E50" s="25">
        <f t="shared" si="12"/>
        <v>1000</v>
      </c>
      <c r="F50" s="8"/>
      <c r="G50" s="7" t="s">
        <v>64</v>
      </c>
      <c r="H50" s="24">
        <v>1000</v>
      </c>
      <c r="I50" s="22">
        <v>300</v>
      </c>
      <c r="J50" s="25">
        <f t="shared" si="13"/>
        <v>700</v>
      </c>
    </row>
    <row r="51" spans="2:10" x14ac:dyDescent="0.25">
      <c r="B51" s="7" t="s">
        <v>65</v>
      </c>
      <c r="C51" s="24">
        <v>1000</v>
      </c>
      <c r="D51" s="22">
        <v>300</v>
      </c>
      <c r="E51" s="25">
        <f t="shared" si="12"/>
        <v>700</v>
      </c>
      <c r="F51" s="8"/>
      <c r="G51" s="7" t="s">
        <v>66</v>
      </c>
      <c r="H51" s="24">
        <v>500</v>
      </c>
      <c r="I51" s="22">
        <v>100</v>
      </c>
      <c r="J51" s="25">
        <f t="shared" si="13"/>
        <v>400</v>
      </c>
    </row>
    <row r="52" spans="2:10" x14ac:dyDescent="0.25">
      <c r="B52" s="7" t="s">
        <v>67</v>
      </c>
      <c r="C52" s="24">
        <v>500</v>
      </c>
      <c r="D52" s="22">
        <v>300</v>
      </c>
      <c r="E52" s="25">
        <f t="shared" si="12"/>
        <v>200</v>
      </c>
      <c r="F52" s="8"/>
      <c r="G52" s="7" t="s">
        <v>68</v>
      </c>
      <c r="H52" s="24">
        <v>1500</v>
      </c>
      <c r="I52" s="22">
        <v>500</v>
      </c>
      <c r="J52" s="25">
        <f t="shared" si="13"/>
        <v>1000</v>
      </c>
    </row>
    <row r="53" spans="2:10" x14ac:dyDescent="0.25">
      <c r="B53" s="7" t="s">
        <v>69</v>
      </c>
      <c r="C53" s="24">
        <v>2500</v>
      </c>
      <c r="D53" s="22">
        <v>1500</v>
      </c>
      <c r="E53" s="25">
        <f t="shared" si="12"/>
        <v>1000</v>
      </c>
      <c r="F53" s="8"/>
      <c r="G53" s="7" t="s">
        <v>70</v>
      </c>
      <c r="H53" s="24">
        <v>1500</v>
      </c>
      <c r="I53" s="22">
        <v>500</v>
      </c>
      <c r="J53" s="25">
        <f t="shared" si="13"/>
        <v>1000</v>
      </c>
    </row>
    <row r="54" spans="2:10" x14ac:dyDescent="0.25">
      <c r="B54" s="7" t="s">
        <v>71</v>
      </c>
      <c r="C54" s="24">
        <v>1500</v>
      </c>
      <c r="D54" s="22">
        <v>1000</v>
      </c>
      <c r="E54" s="25">
        <f t="shared" si="12"/>
        <v>500</v>
      </c>
      <c r="F54" s="8"/>
      <c r="G54" s="7" t="s">
        <v>72</v>
      </c>
      <c r="H54" s="24">
        <v>1000</v>
      </c>
      <c r="I54" s="22">
        <v>300</v>
      </c>
      <c r="J54" s="25">
        <f t="shared" si="13"/>
        <v>700</v>
      </c>
    </row>
    <row r="55" spans="2:10" x14ac:dyDescent="0.25">
      <c r="B55" s="7" t="s">
        <v>15</v>
      </c>
      <c r="C55" s="24">
        <v>1000</v>
      </c>
      <c r="D55" s="22">
        <v>500</v>
      </c>
      <c r="E55" s="25">
        <f t="shared" si="12"/>
        <v>500</v>
      </c>
      <c r="F55" s="8"/>
      <c r="G55" s="7" t="s">
        <v>73</v>
      </c>
      <c r="H55" s="24">
        <v>1500</v>
      </c>
      <c r="I55" s="22">
        <v>500</v>
      </c>
      <c r="J55" s="25">
        <f t="shared" si="13"/>
        <v>1000</v>
      </c>
    </row>
    <row r="56" spans="2:10" x14ac:dyDescent="0.25">
      <c r="B56" s="5" t="s">
        <v>119</v>
      </c>
      <c r="C56" s="28">
        <f>C48+C49+C50+C51+C52+C53+C54+C55</f>
        <v>9500</v>
      </c>
      <c r="D56" s="28">
        <f t="shared" ref="D56:E56" si="14">D48+D49+D50+D51+D52+D53+D54+D55</f>
        <v>4500</v>
      </c>
      <c r="E56" s="28">
        <f t="shared" si="14"/>
        <v>5000</v>
      </c>
      <c r="F56" s="8"/>
      <c r="G56" s="7" t="s">
        <v>74</v>
      </c>
      <c r="H56" s="24">
        <v>1000</v>
      </c>
      <c r="I56" s="22">
        <v>300</v>
      </c>
      <c r="J56" s="25">
        <f t="shared" si="13"/>
        <v>700</v>
      </c>
    </row>
    <row r="57" spans="2:10" x14ac:dyDescent="0.25">
      <c r="B57" s="8"/>
      <c r="C57" s="11"/>
      <c r="D57" s="11"/>
      <c r="E57" s="11"/>
      <c r="F57" s="8"/>
      <c r="G57" s="7" t="s">
        <v>75</v>
      </c>
      <c r="H57" s="24">
        <v>500</v>
      </c>
      <c r="I57" s="22">
        <v>300</v>
      </c>
      <c r="J57" s="25">
        <f t="shared" si="13"/>
        <v>200</v>
      </c>
    </row>
    <row r="58" spans="2:10" x14ac:dyDescent="0.25">
      <c r="B58" s="38" t="s">
        <v>76</v>
      </c>
      <c r="C58" s="39" t="s">
        <v>1</v>
      </c>
      <c r="D58" s="40" t="s">
        <v>2</v>
      </c>
      <c r="E58" s="40" t="s">
        <v>3</v>
      </c>
      <c r="F58" s="8"/>
      <c r="G58" s="7" t="s">
        <v>77</v>
      </c>
      <c r="H58" s="24">
        <v>2500</v>
      </c>
      <c r="I58" s="22">
        <v>1500</v>
      </c>
      <c r="J58" s="25">
        <f t="shared" si="13"/>
        <v>1000</v>
      </c>
    </row>
    <row r="59" spans="2:10" x14ac:dyDescent="0.25">
      <c r="B59" s="7" t="s">
        <v>78</v>
      </c>
      <c r="C59" s="24">
        <v>2500</v>
      </c>
      <c r="D59" s="22">
        <v>100</v>
      </c>
      <c r="E59" s="25">
        <f t="shared" ref="E59:E63" si="15">C59-D59</f>
        <v>2400</v>
      </c>
      <c r="F59" s="8"/>
      <c r="G59" s="7" t="s">
        <v>79</v>
      </c>
      <c r="H59" s="24">
        <v>1500</v>
      </c>
      <c r="I59" s="22">
        <v>1000</v>
      </c>
      <c r="J59" s="25">
        <f t="shared" si="13"/>
        <v>500</v>
      </c>
    </row>
    <row r="60" spans="2:10" x14ac:dyDescent="0.25">
      <c r="B60" s="7" t="s">
        <v>80</v>
      </c>
      <c r="C60" s="24">
        <v>1500</v>
      </c>
      <c r="D60" s="22">
        <v>500</v>
      </c>
      <c r="E60" s="25">
        <f t="shared" si="15"/>
        <v>1000</v>
      </c>
      <c r="F60" s="8"/>
      <c r="G60" s="7" t="s">
        <v>15</v>
      </c>
      <c r="H60" s="24">
        <v>1000</v>
      </c>
      <c r="I60" s="22">
        <v>500</v>
      </c>
      <c r="J60" s="25">
        <f t="shared" si="13"/>
        <v>500</v>
      </c>
    </row>
    <row r="61" spans="2:10" x14ac:dyDescent="0.25">
      <c r="B61" s="7" t="s">
        <v>81</v>
      </c>
      <c r="C61" s="24">
        <v>1000</v>
      </c>
      <c r="D61" s="22">
        <v>300</v>
      </c>
      <c r="E61" s="25">
        <f t="shared" si="15"/>
        <v>700</v>
      </c>
      <c r="F61" s="8"/>
      <c r="G61" s="5" t="s">
        <v>119</v>
      </c>
      <c r="H61" s="28">
        <f>H48+H49+H50+H51+H52+H53+H54+H55+H56+H57+H58+H59+H60</f>
        <v>17500</v>
      </c>
      <c r="I61" s="28">
        <f t="shared" ref="I61:J61" si="16">I48+I49+I50+I51+I52+I53+I54+I55+I56+I57+I58+I59+I60</f>
        <v>6400</v>
      </c>
      <c r="J61" s="28">
        <f t="shared" si="16"/>
        <v>11100</v>
      </c>
    </row>
    <row r="62" spans="2:10" x14ac:dyDescent="0.25">
      <c r="B62" s="7" t="s">
        <v>82</v>
      </c>
      <c r="C62" s="24">
        <v>500</v>
      </c>
      <c r="D62" s="22">
        <v>100</v>
      </c>
      <c r="E62" s="25">
        <f t="shared" si="15"/>
        <v>400</v>
      </c>
      <c r="F62" s="8"/>
      <c r="G62" s="14" t="s">
        <v>83</v>
      </c>
      <c r="H62" s="11"/>
      <c r="I62" s="11"/>
      <c r="J62" s="11"/>
    </row>
    <row r="63" spans="2:10" x14ac:dyDescent="0.25">
      <c r="B63" s="7" t="s">
        <v>84</v>
      </c>
      <c r="C63" s="24">
        <v>1500</v>
      </c>
      <c r="D63" s="22">
        <v>500</v>
      </c>
      <c r="E63" s="25">
        <f t="shared" si="15"/>
        <v>1000</v>
      </c>
      <c r="F63" s="8"/>
      <c r="G63" s="38" t="s">
        <v>85</v>
      </c>
      <c r="H63" s="39" t="s">
        <v>1</v>
      </c>
      <c r="I63" s="40" t="s">
        <v>2</v>
      </c>
      <c r="J63" s="40" t="s">
        <v>3</v>
      </c>
    </row>
    <row r="64" spans="2:10" x14ac:dyDescent="0.25">
      <c r="B64" s="7" t="s">
        <v>15</v>
      </c>
      <c r="C64" s="24">
        <v>1500</v>
      </c>
      <c r="D64" s="22">
        <v>500</v>
      </c>
      <c r="E64" s="25">
        <f t="shared" ref="E64:E65" si="17">C64-D64</f>
        <v>1000</v>
      </c>
      <c r="F64" s="8"/>
      <c r="G64" s="7" t="s">
        <v>86</v>
      </c>
      <c r="H64" s="24">
        <v>2500</v>
      </c>
      <c r="I64" s="22">
        <v>1500</v>
      </c>
      <c r="J64" s="25">
        <f t="shared" ref="J64:J66" si="18">H64-I64</f>
        <v>1000</v>
      </c>
    </row>
    <row r="65" spans="2:10" x14ac:dyDescent="0.25">
      <c r="B65" s="7" t="s">
        <v>15</v>
      </c>
      <c r="C65" s="24">
        <v>1000</v>
      </c>
      <c r="D65" s="22">
        <v>300</v>
      </c>
      <c r="E65" s="25">
        <f t="shared" si="17"/>
        <v>700</v>
      </c>
      <c r="F65" s="8"/>
      <c r="G65" s="7" t="s">
        <v>60</v>
      </c>
      <c r="H65" s="24">
        <v>1500</v>
      </c>
      <c r="I65" s="22">
        <v>1000</v>
      </c>
      <c r="J65" s="25">
        <f t="shared" si="18"/>
        <v>500</v>
      </c>
    </row>
    <row r="66" spans="2:10" x14ac:dyDescent="0.25">
      <c r="B66" s="5" t="s">
        <v>119</v>
      </c>
      <c r="C66" s="28">
        <f>C59+C60+C61+C62+C63+C64+C65</f>
        <v>9500</v>
      </c>
      <c r="D66" s="28">
        <f t="shared" ref="D66:E66" si="19">D59+D60+D61+D62+D63+D64+D65</f>
        <v>2300</v>
      </c>
      <c r="E66" s="28">
        <f t="shared" si="19"/>
        <v>7200</v>
      </c>
      <c r="F66" s="8"/>
      <c r="G66" s="7" t="s">
        <v>87</v>
      </c>
      <c r="H66" s="24">
        <v>1000</v>
      </c>
      <c r="I66" s="22">
        <v>500</v>
      </c>
      <c r="J66" s="25">
        <f t="shared" si="18"/>
        <v>500</v>
      </c>
    </row>
    <row r="67" spans="2:10" x14ac:dyDescent="0.25">
      <c r="B67" s="8"/>
      <c r="C67" s="11"/>
      <c r="D67" s="11"/>
      <c r="E67" s="11"/>
      <c r="F67" s="8"/>
      <c r="G67" s="5" t="s">
        <v>119</v>
      </c>
      <c r="H67" s="28">
        <f>H64+H65+H66</f>
        <v>5000</v>
      </c>
      <c r="I67" s="28">
        <f t="shared" ref="I67:J67" si="20">I64+I65+I66</f>
        <v>3000</v>
      </c>
      <c r="J67" s="28">
        <f t="shared" si="20"/>
        <v>2000</v>
      </c>
    </row>
    <row r="68" spans="2:10" x14ac:dyDescent="0.25">
      <c r="B68" s="38" t="s">
        <v>88</v>
      </c>
      <c r="C68" s="39" t="s">
        <v>1</v>
      </c>
      <c r="D68" s="40" t="s">
        <v>2</v>
      </c>
      <c r="E68" s="40" t="s">
        <v>3</v>
      </c>
      <c r="F68" s="8"/>
      <c r="G68" s="8"/>
      <c r="H68" s="11"/>
      <c r="I68" s="11"/>
      <c r="J68" s="11"/>
    </row>
    <row r="69" spans="2:10" x14ac:dyDescent="0.25">
      <c r="B69" s="7" t="s">
        <v>89</v>
      </c>
      <c r="C69" s="24">
        <v>500</v>
      </c>
      <c r="D69" s="22">
        <v>300</v>
      </c>
      <c r="E69" s="25">
        <f t="shared" ref="E69:E73" si="21">C69-D69</f>
        <v>200</v>
      </c>
      <c r="F69" s="8"/>
      <c r="G69" s="38" t="s">
        <v>92</v>
      </c>
      <c r="H69" s="39" t="s">
        <v>1</v>
      </c>
      <c r="I69" s="40" t="s">
        <v>2</v>
      </c>
      <c r="J69" s="40" t="s">
        <v>3</v>
      </c>
    </row>
    <row r="70" spans="2:10" x14ac:dyDescent="0.25">
      <c r="B70" s="7" t="s">
        <v>90</v>
      </c>
      <c r="C70" s="24">
        <v>2500</v>
      </c>
      <c r="D70" s="22">
        <v>1500</v>
      </c>
      <c r="E70" s="25">
        <f t="shared" si="21"/>
        <v>1000</v>
      </c>
      <c r="F70" s="8"/>
      <c r="G70" s="7" t="s">
        <v>94</v>
      </c>
      <c r="H70" s="24">
        <v>500</v>
      </c>
      <c r="I70" s="22">
        <v>300</v>
      </c>
      <c r="J70" s="25">
        <f t="shared" ref="J70:J74" si="22">H70-I70</f>
        <v>200</v>
      </c>
    </row>
    <row r="71" spans="2:10" x14ac:dyDescent="0.25">
      <c r="B71" s="7" t="s">
        <v>91</v>
      </c>
      <c r="C71" s="24">
        <v>1500</v>
      </c>
      <c r="D71" s="22">
        <v>1000</v>
      </c>
      <c r="E71" s="25">
        <f t="shared" si="21"/>
        <v>500</v>
      </c>
      <c r="F71" s="8"/>
      <c r="G71" s="7" t="s">
        <v>95</v>
      </c>
      <c r="H71" s="24">
        <v>2500</v>
      </c>
      <c r="I71" s="22">
        <v>1500</v>
      </c>
      <c r="J71" s="25">
        <f t="shared" si="22"/>
        <v>1000</v>
      </c>
    </row>
    <row r="72" spans="2:10" x14ac:dyDescent="0.25">
      <c r="B72" s="7" t="s">
        <v>93</v>
      </c>
      <c r="C72" s="24">
        <v>1000</v>
      </c>
      <c r="D72" s="22">
        <v>500</v>
      </c>
      <c r="E72" s="25">
        <f t="shared" si="21"/>
        <v>500</v>
      </c>
      <c r="F72" s="8"/>
      <c r="G72" s="7" t="s">
        <v>96</v>
      </c>
      <c r="H72" s="24">
        <v>1500</v>
      </c>
      <c r="I72" s="22">
        <v>1000</v>
      </c>
      <c r="J72" s="25">
        <f t="shared" si="22"/>
        <v>500</v>
      </c>
    </row>
    <row r="73" spans="2:10" x14ac:dyDescent="0.25">
      <c r="B73" s="7" t="s">
        <v>15</v>
      </c>
      <c r="C73" s="24">
        <v>500</v>
      </c>
      <c r="D73" s="22">
        <v>300</v>
      </c>
      <c r="E73" s="25">
        <f t="shared" si="21"/>
        <v>200</v>
      </c>
      <c r="F73" s="8"/>
      <c r="G73" s="7" t="s">
        <v>97</v>
      </c>
      <c r="H73" s="24">
        <v>1000</v>
      </c>
      <c r="I73" s="22">
        <v>500</v>
      </c>
      <c r="J73" s="25">
        <f t="shared" si="22"/>
        <v>500</v>
      </c>
    </row>
    <row r="74" spans="2:10" x14ac:dyDescent="0.25">
      <c r="B74" s="5" t="s">
        <v>119</v>
      </c>
      <c r="C74" s="28">
        <f>C69+C70+C71+C72+C73</f>
        <v>6000</v>
      </c>
      <c r="D74" s="28">
        <f t="shared" ref="D74:E74" si="23">D69+D70+D71+D72+D73</f>
        <v>3600</v>
      </c>
      <c r="E74" s="28">
        <f t="shared" si="23"/>
        <v>2400</v>
      </c>
      <c r="F74" s="8"/>
      <c r="G74" s="7" t="s">
        <v>15</v>
      </c>
      <c r="H74" s="24">
        <v>500</v>
      </c>
      <c r="I74" s="22">
        <v>300</v>
      </c>
      <c r="J74" s="25">
        <f t="shared" si="22"/>
        <v>200</v>
      </c>
    </row>
    <row r="75" spans="2:10" x14ac:dyDescent="0.25">
      <c r="B75" s="14" t="s">
        <v>4</v>
      </c>
      <c r="C75" s="11"/>
      <c r="D75" s="11"/>
      <c r="E75" s="11"/>
      <c r="F75" s="8"/>
      <c r="G75" s="5" t="s">
        <v>119</v>
      </c>
      <c r="H75" s="28">
        <f>H70+H71+H72+H73+H74</f>
        <v>6000</v>
      </c>
      <c r="I75" s="28">
        <f t="shared" ref="I75:J75" si="24">I70+I71+I72+I73+I74</f>
        <v>3600</v>
      </c>
      <c r="J75" s="28">
        <f t="shared" si="24"/>
        <v>2400</v>
      </c>
    </row>
    <row r="76" spans="2:10" x14ac:dyDescent="0.25">
      <c r="B76" s="38" t="s">
        <v>98</v>
      </c>
      <c r="C76" s="39" t="s">
        <v>1</v>
      </c>
      <c r="D76" s="40" t="s">
        <v>2</v>
      </c>
      <c r="E76" s="40" t="s">
        <v>3</v>
      </c>
      <c r="F76" s="15"/>
      <c r="G76" s="8"/>
      <c r="H76" s="11"/>
      <c r="I76" s="11"/>
      <c r="J76" s="11"/>
    </row>
    <row r="77" spans="2:10" x14ac:dyDescent="0.25">
      <c r="B77" s="7" t="s">
        <v>99</v>
      </c>
      <c r="C77" s="23">
        <v>1000</v>
      </c>
      <c r="D77" s="21">
        <v>600</v>
      </c>
      <c r="E77" s="25">
        <f t="shared" ref="E77:E81" si="25">C77-D77</f>
        <v>400</v>
      </c>
      <c r="F77" s="15"/>
      <c r="G77" s="38" t="s">
        <v>102</v>
      </c>
      <c r="H77" s="39" t="s">
        <v>1</v>
      </c>
      <c r="I77" s="40" t="s">
        <v>2</v>
      </c>
      <c r="J77" s="40" t="s">
        <v>3</v>
      </c>
    </row>
    <row r="78" spans="2:10" x14ac:dyDescent="0.25">
      <c r="B78" s="7" t="s">
        <v>100</v>
      </c>
      <c r="C78" s="23">
        <v>50</v>
      </c>
      <c r="D78" s="21">
        <v>30</v>
      </c>
      <c r="E78" s="25">
        <f t="shared" si="25"/>
        <v>20</v>
      </c>
      <c r="F78" s="15"/>
      <c r="G78" s="7" t="s">
        <v>104</v>
      </c>
      <c r="H78" s="24">
        <v>2500</v>
      </c>
      <c r="I78" s="22">
        <v>100</v>
      </c>
      <c r="J78" s="25">
        <f t="shared" ref="J78:J83" si="26">H78-I78</f>
        <v>2400</v>
      </c>
    </row>
    <row r="79" spans="2:10" x14ac:dyDescent="0.25">
      <c r="B79" s="7" t="s">
        <v>101</v>
      </c>
      <c r="C79" s="23">
        <v>100</v>
      </c>
      <c r="D79" s="21">
        <v>50</v>
      </c>
      <c r="E79" s="25">
        <f t="shared" si="25"/>
        <v>50</v>
      </c>
      <c r="F79" s="15"/>
      <c r="G79" s="7" t="s">
        <v>105</v>
      </c>
      <c r="H79" s="24">
        <v>1500</v>
      </c>
      <c r="I79" s="22">
        <v>500</v>
      </c>
      <c r="J79" s="25">
        <f t="shared" si="26"/>
        <v>1000</v>
      </c>
    </row>
    <row r="80" spans="2:10" x14ac:dyDescent="0.25">
      <c r="B80" s="7" t="s">
        <v>103</v>
      </c>
      <c r="C80" s="24">
        <v>2500</v>
      </c>
      <c r="D80" s="22">
        <v>100</v>
      </c>
      <c r="E80" s="25">
        <f t="shared" si="25"/>
        <v>2400</v>
      </c>
      <c r="F80" s="8"/>
      <c r="G80" s="7" t="s">
        <v>86</v>
      </c>
      <c r="H80" s="24">
        <v>1000</v>
      </c>
      <c r="I80" s="22">
        <v>300</v>
      </c>
      <c r="J80" s="25">
        <f t="shared" si="26"/>
        <v>700</v>
      </c>
    </row>
    <row r="81" spans="2:10" x14ac:dyDescent="0.25">
      <c r="B81" s="7" t="s">
        <v>15</v>
      </c>
      <c r="C81" s="24">
        <v>1500</v>
      </c>
      <c r="D81" s="22">
        <v>500</v>
      </c>
      <c r="E81" s="25">
        <f t="shared" si="25"/>
        <v>1000</v>
      </c>
      <c r="F81" s="8"/>
      <c r="G81" s="7" t="s">
        <v>106</v>
      </c>
      <c r="H81" s="24">
        <v>500</v>
      </c>
      <c r="I81" s="22">
        <v>100</v>
      </c>
      <c r="J81" s="25">
        <f t="shared" si="26"/>
        <v>400</v>
      </c>
    </row>
    <row r="82" spans="2:10" x14ac:dyDescent="0.25">
      <c r="B82" s="5" t="s">
        <v>119</v>
      </c>
      <c r="C82" s="28">
        <f>C77+C78+C79+C80+C81</f>
        <v>5150</v>
      </c>
      <c r="D82" s="28">
        <f t="shared" ref="D82:E82" si="27">D77+D78+D79+D80+D81</f>
        <v>1280</v>
      </c>
      <c r="E82" s="28">
        <f t="shared" si="27"/>
        <v>3870</v>
      </c>
      <c r="F82" s="15"/>
      <c r="G82" s="7" t="s">
        <v>108</v>
      </c>
      <c r="H82" s="24">
        <v>1500</v>
      </c>
      <c r="I82" s="22">
        <v>500</v>
      </c>
      <c r="J82" s="25">
        <f t="shared" si="26"/>
        <v>1000</v>
      </c>
    </row>
    <row r="83" spans="2:10" x14ac:dyDescent="0.25">
      <c r="B83" s="8"/>
      <c r="C83" s="11"/>
      <c r="D83" s="11"/>
      <c r="E83" s="11"/>
      <c r="F83" s="15"/>
      <c r="G83" s="7" t="s">
        <v>15</v>
      </c>
      <c r="H83" s="24">
        <v>1500</v>
      </c>
      <c r="I83" s="22">
        <v>500</v>
      </c>
      <c r="J83" s="25">
        <f t="shared" si="26"/>
        <v>1000</v>
      </c>
    </row>
    <row r="84" spans="2:10" x14ac:dyDescent="0.25">
      <c r="B84" s="38" t="s">
        <v>107</v>
      </c>
      <c r="C84" s="39" t="s">
        <v>1</v>
      </c>
      <c r="D84" s="40" t="s">
        <v>2</v>
      </c>
      <c r="E84" s="40" t="s">
        <v>3</v>
      </c>
      <c r="F84" s="15"/>
      <c r="G84" s="5" t="s">
        <v>119</v>
      </c>
      <c r="H84" s="28" cm="1">
        <f t="array" ref="H84:H85">H78+H79+H80+H81:H82+H83</f>
        <v>7000</v>
      </c>
      <c r="I84" s="28" cm="1">
        <f t="array" ref="I84:I85">I78+I79+I80+I81:I82+I83</f>
        <v>1500</v>
      </c>
      <c r="J84" s="28" cm="1">
        <f t="array" ref="J84:J85">J78+J79+J80+J81:J82+J83</f>
        <v>5500</v>
      </c>
    </row>
    <row r="85" spans="2:10" x14ac:dyDescent="0.25">
      <c r="B85" s="7" t="s">
        <v>109</v>
      </c>
      <c r="C85" s="24">
        <v>2500</v>
      </c>
      <c r="D85" s="22">
        <v>1500</v>
      </c>
      <c r="E85" s="25">
        <f t="shared" ref="E85:E87" si="28">C85-D85</f>
        <v>1000</v>
      </c>
      <c r="F85" s="14" t="s">
        <v>4</v>
      </c>
      <c r="G85" s="8"/>
      <c r="H85" s="11">
        <v>8000</v>
      </c>
      <c r="I85" s="11">
        <v>1900</v>
      </c>
      <c r="J85" s="11">
        <v>6100</v>
      </c>
    </row>
    <row r="86" spans="2:10" x14ac:dyDescent="0.25">
      <c r="B86" s="7" t="s">
        <v>110</v>
      </c>
      <c r="C86" s="24">
        <v>1500</v>
      </c>
      <c r="D86" s="22">
        <v>1000</v>
      </c>
      <c r="E86" s="25">
        <f t="shared" si="28"/>
        <v>500</v>
      </c>
      <c r="F86" s="15"/>
      <c r="G86" s="45" t="s">
        <v>111</v>
      </c>
      <c r="H86" s="46" t="s">
        <v>1</v>
      </c>
      <c r="I86" s="47" t="s">
        <v>2</v>
      </c>
      <c r="J86" s="47" t="s">
        <v>3</v>
      </c>
    </row>
    <row r="87" spans="2:10" x14ac:dyDescent="0.25">
      <c r="B87" s="7" t="s">
        <v>15</v>
      </c>
      <c r="C87" s="24">
        <v>1000</v>
      </c>
      <c r="D87" s="22">
        <v>500</v>
      </c>
      <c r="E87" s="25">
        <f t="shared" si="28"/>
        <v>500</v>
      </c>
      <c r="F87" s="15"/>
      <c r="G87" s="7" t="s">
        <v>112</v>
      </c>
      <c r="H87" s="24">
        <v>2500</v>
      </c>
      <c r="I87" s="22">
        <v>100</v>
      </c>
      <c r="J87" s="25">
        <f t="shared" ref="J87:J92" si="29">H87-I87</f>
        <v>2400</v>
      </c>
    </row>
    <row r="88" spans="2:10" x14ac:dyDescent="0.25">
      <c r="B88" s="5" t="s">
        <v>119</v>
      </c>
      <c r="C88" s="28">
        <f>C85+C86+C87</f>
        <v>5000</v>
      </c>
      <c r="D88" s="28">
        <f t="shared" ref="D88:E88" si="30">D85+D86+D87</f>
        <v>3000</v>
      </c>
      <c r="E88" s="28">
        <f t="shared" si="30"/>
        <v>2000</v>
      </c>
      <c r="F88" s="15"/>
      <c r="G88" s="7" t="s">
        <v>114</v>
      </c>
      <c r="H88" s="24">
        <v>1500</v>
      </c>
      <c r="I88" s="22">
        <v>500</v>
      </c>
      <c r="J88" s="25">
        <f t="shared" si="29"/>
        <v>1000</v>
      </c>
    </row>
    <row r="89" spans="2:10" x14ac:dyDescent="0.25">
      <c r="B89" s="8"/>
      <c r="C89" s="11"/>
      <c r="D89" s="11"/>
      <c r="E89" s="11"/>
      <c r="F89" s="15"/>
      <c r="G89" s="7" t="s">
        <v>15</v>
      </c>
      <c r="H89" s="24">
        <v>1000</v>
      </c>
      <c r="I89" s="22">
        <v>300</v>
      </c>
      <c r="J89" s="25">
        <f t="shared" si="29"/>
        <v>700</v>
      </c>
    </row>
    <row r="90" spans="2:10" x14ac:dyDescent="0.25">
      <c r="B90" s="38" t="s">
        <v>113</v>
      </c>
      <c r="C90" s="39" t="s">
        <v>1</v>
      </c>
      <c r="D90" s="40" t="s">
        <v>2</v>
      </c>
      <c r="E90" s="40" t="s">
        <v>3</v>
      </c>
      <c r="F90" s="15"/>
      <c r="G90" s="7" t="s">
        <v>15</v>
      </c>
      <c r="H90" s="24">
        <v>500</v>
      </c>
      <c r="I90" s="22">
        <v>100</v>
      </c>
      <c r="J90" s="25">
        <f t="shared" si="29"/>
        <v>400</v>
      </c>
    </row>
    <row r="91" spans="2:10" x14ac:dyDescent="0.25">
      <c r="B91" s="7" t="s">
        <v>115</v>
      </c>
      <c r="C91" s="23">
        <v>100</v>
      </c>
      <c r="D91" s="21">
        <v>50</v>
      </c>
      <c r="E91" s="25">
        <f t="shared" ref="E91:E94" si="31">C91-D91</f>
        <v>50</v>
      </c>
      <c r="F91" s="8"/>
      <c r="G91" s="7" t="s">
        <v>15</v>
      </c>
      <c r="H91" s="24">
        <v>1500</v>
      </c>
      <c r="I91" s="22">
        <v>500</v>
      </c>
      <c r="J91" s="25">
        <f t="shared" si="29"/>
        <v>1000</v>
      </c>
    </row>
    <row r="92" spans="2:10" x14ac:dyDescent="0.25">
      <c r="B92" s="7" t="s">
        <v>116</v>
      </c>
      <c r="C92" s="24">
        <v>2500</v>
      </c>
      <c r="D92" s="22">
        <v>100</v>
      </c>
      <c r="E92" s="25">
        <f t="shared" si="31"/>
        <v>2400</v>
      </c>
      <c r="F92" s="8"/>
      <c r="G92" s="7"/>
      <c r="H92" s="24">
        <v>1500</v>
      </c>
      <c r="I92" s="22">
        <v>500</v>
      </c>
      <c r="J92" s="25">
        <f t="shared" si="29"/>
        <v>1000</v>
      </c>
    </row>
    <row r="93" spans="2:10" x14ac:dyDescent="0.25">
      <c r="B93" s="7" t="s">
        <v>117</v>
      </c>
      <c r="C93" s="24">
        <v>1500</v>
      </c>
      <c r="D93" s="22">
        <v>500</v>
      </c>
      <c r="E93" s="25">
        <f t="shared" si="31"/>
        <v>1000</v>
      </c>
      <c r="G93" s="5" t="s">
        <v>119</v>
      </c>
      <c r="H93" s="28">
        <f>H87+H88+H89+H90+H91+H92</f>
        <v>8500</v>
      </c>
      <c r="I93" s="28">
        <f>I87+I88+I89+I90+I91+I92</f>
        <v>2000</v>
      </c>
      <c r="J93" s="28">
        <f>J87+J88+J89+J90+J91+J92</f>
        <v>6500</v>
      </c>
    </row>
    <row r="94" spans="2:10" x14ac:dyDescent="0.25">
      <c r="B94" s="7" t="s">
        <v>15</v>
      </c>
      <c r="C94" s="24">
        <v>1000</v>
      </c>
      <c r="D94" s="22">
        <v>300</v>
      </c>
      <c r="E94" s="25">
        <f t="shared" si="31"/>
        <v>700</v>
      </c>
    </row>
    <row r="95" spans="2:10" x14ac:dyDescent="0.25">
      <c r="B95" s="5" t="s">
        <v>119</v>
      </c>
      <c r="C95" s="28">
        <f>C91+C92+C93+C94</f>
        <v>5100</v>
      </c>
      <c r="D95" s="28">
        <f t="shared" ref="D95:E95" si="32">D91+D92+D93+D94</f>
        <v>950</v>
      </c>
      <c r="E95" s="28">
        <f t="shared" si="32"/>
        <v>4150</v>
      </c>
    </row>
  </sheetData>
  <mergeCells count="2">
    <mergeCell ref="I3:J3"/>
    <mergeCell ref="B2:J2"/>
  </mergeCells>
  <conditionalFormatting sqref="E6:E13 E17:E32 J19:J24 J28:J37 E35:E44 J41:J44 E48:E55 J48:J60 E59:E65 J64:J66 E69:E73 J70:J74 E77:E81 J78:J83 E85:E87 J87:J92 E91:E94">
    <cfRule type="cellIs" dxfId="17" priority="2" stopIfTrue="1" operator="lessThan">
      <formula>0</formula>
    </cfRule>
  </conditionalFormatting>
  <pageMargins left="0.7" right="0.7" top="0.75" bottom="0.75" header="0.3" footer="0.3"/>
  <pageSetup orientation="landscape" r:id="rId1"/>
  <drawing r:id="rId2"/>
  <tableParts count="17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2024-05-30T12:45:35Z</cp:lastPrinted>
  <dcterms:created xsi:type="dcterms:W3CDTF">2024-02-24T14:01:02Z</dcterms:created>
  <dcterms:modified xsi:type="dcterms:W3CDTF">2024-05-30T12:46:11Z</dcterms:modified>
</cp:coreProperties>
</file>